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506" windowWidth="8340" windowHeight="11520" tabRatio="937" activeTab="6"/>
  </bookViews>
  <sheets>
    <sheet name="dochody" sheetId="1" r:id="rId1"/>
    <sheet name="wydatki" sheetId="2" r:id="rId2"/>
    <sheet name="zad.inwest." sheetId="3" r:id="rId3"/>
    <sheet name="d.cel." sheetId="4" r:id="rId4"/>
    <sheet name="d.sfp." sheetId="5" r:id="rId5"/>
    <sheet name="f.soł." sheetId="6" r:id="rId6"/>
    <sheet name="kzb" sheetId="7" r:id="rId7"/>
  </sheets>
  <definedNames/>
  <calcPr fullCalcOnLoad="1"/>
</workbook>
</file>

<file path=xl/sharedStrings.xml><?xml version="1.0" encoding="utf-8"?>
<sst xmlns="http://schemas.openxmlformats.org/spreadsheetml/2006/main" count="1445" uniqueCount="515">
  <si>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</si>
  <si>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</si>
  <si>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</si>
  <si>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</si>
  <si>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</si>
  <si>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</si>
  <si>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</si>
  <si>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</si>
  <si>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</si>
  <si>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</si>
  <si>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</si>
  <si>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</si>
  <si>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</si>
  <si>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</si>
  <si>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</si>
  <si>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</si>
  <si>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</si>
  <si>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</si>
  <si>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</si>
  <si>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</si>
  <si>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</si>
  <si>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</si>
  <si>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</si>
  <si>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</si>
  <si>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</si>
  <si>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</si>
  <si>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</si>
  <si>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</si>
  <si>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</si>
  <si>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</si>
  <si>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</si>
  <si>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</si>
  <si>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</si>
  <si>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</si>
  <si>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</si>
  <si>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</si>
  <si>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</si>
  <si>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</si>
  <si>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</si>
  <si>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</si>
  <si>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</si>
  <si>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</si>
  <si>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</si>
  <si>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</si>
  <si>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</si>
  <si>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</si>
  <si>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</si>
  <si>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</si>
  <si>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</si>
  <si>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</si>
  <si>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</si>
  <si>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</si>
  <si>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</si>
  <si>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</si>
  <si>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</si>
  <si>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</si>
  <si>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</si>
  <si>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</si>
  <si>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</si>
  <si>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</si>
  <si>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</si>
  <si>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</si>
  <si>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</si>
  <si>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</si>
  <si>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</si>
  <si>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</si>
  <si>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</si>
  <si>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</si>
  <si>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</si>
  <si>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</si>
  <si>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</si>
  <si>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</si>
  <si>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</si>
  <si>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</si>
  <si>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</si>
  <si>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</si>
  <si>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</si>
  <si>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</si>
  <si>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</si>
  <si>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</si>
  <si>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</si>
  <si>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</si>
  <si>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</si>
  <si>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</si>
  <si>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</si>
  <si>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</si>
  <si>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</si>
  <si>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</si>
  <si>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</si>
  <si>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</si>
  <si>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</si>
  <si>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</si>
  <si>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</si>
  <si>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</si>
  <si>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</si>
  <si>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</si>
  <si>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</si>
  <si>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</si>
  <si>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</si>
  <si>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</si>
  <si>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</si>
  <si>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</si>
  <si>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</si>
  <si>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</si>
  <si>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</si>
  <si>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</si>
  <si>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</si>
  <si>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</si>
  <si>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</si>
  <si>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</si>
  <si>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</si>
  <si>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</si>
  <si>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</si>
  <si>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</si>
  <si>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</si>
  <si>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</si>
  <si>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</si>
  <si>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</si>
  <si>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</si>
  <si>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</si>
  <si>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</si>
  <si>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</si>
  <si>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</si>
  <si>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</si>
  <si>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</si>
  <si>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</si>
  <si>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</si>
  <si>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</si>
  <si>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</si>
  <si>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</si>
  <si>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</si>
  <si>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</si>
  <si>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</si>
  <si>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</si>
  <si>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</si>
  <si>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</si>
  <si>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</si>
  <si>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</si>
  <si>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</si>
  <si>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</si>
  <si>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</si>
  <si>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</si>
  <si>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</si>
  <si>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</si>
  <si>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</si>
  <si>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</si>
  <si>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</si>
  <si>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</si>
  <si>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</si>
  <si>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</si>
  <si>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</si>
  <si>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</si>
  <si>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</si>
  <si>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</si>
  <si>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</si>
  <si>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</si>
  <si>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</si>
  <si>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</si>
  <si>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</si>
  <si>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</si>
  <si>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</si>
  <si>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</si>
  <si>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</si>
  <si>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</si>
  <si>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</si>
  <si>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</si>
  <si>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</si>
  <si>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</si>
  <si>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</si>
  <si>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</si>
  <si>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</si>
  <si>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</si>
  <si>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</si>
  <si>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</si>
  <si>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</si>
  <si>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</si>
  <si>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</si>
  <si>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</si>
  <si>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</si>
  <si>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</si>
  <si>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</si>
  <si>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</si>
  <si>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</si>
  <si>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</si>
  <si>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</si>
  <si>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</si>
  <si>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</si>
  <si>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</si>
  <si>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</si>
  <si>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</si>
  <si>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</si>
  <si>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</si>
  <si>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</si>
  <si>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</si>
  <si>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</si>
  <si>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</si>
  <si>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</si>
  <si>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</si>
  <si>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</si>
  <si>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</si>
  <si>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</si>
  <si>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</si>
  <si>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</si>
  <si>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</si>
  <si>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</si>
  <si>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</si>
  <si>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</si>
  <si>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</si>
  <si>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</si>
  <si>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</si>
  <si>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</si>
  <si>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</si>
  <si>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</si>
  <si>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</si>
  <si>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</si>
  <si>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</si>
  <si>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</si>
  <si>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</si>
  <si>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</si>
  <si>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</si>
  <si>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</si>
  <si>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</si>
  <si>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</si>
  <si>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</si>
  <si>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</si>
  <si>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</si>
  <si>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</si>
  <si>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</si>
  <si>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</si>
  <si>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</si>
  <si>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</si>
  <si>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</si>
  <si>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</si>
  <si>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</si>
  <si>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</si>
  <si>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</si>
  <si>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</si>
  <si>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</si>
  <si>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</si>
  <si>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</si>
  <si>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</si>
  <si>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</si>
  <si>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</si>
  <si>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</si>
  <si>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</si>
  <si>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</si>
  <si>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</si>
  <si>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</si>
  <si>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</si>
  <si>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</si>
  <si>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</si>
  <si>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</si>
  <si>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</si>
  <si>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</si>
  <si>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</si>
  <si>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</si>
  <si>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</si>
  <si>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</si>
  <si>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</si>
  <si>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</si>
  <si>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</si>
  <si>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</si>
  <si>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</si>
  <si>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</si>
  <si>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</si>
  <si>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</si>
  <si>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</si>
  <si>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</si>
  <si>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</si>
  <si>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</si>
  <si>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</si>
  <si>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</si>
  <si>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</si>
  <si>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</si>
  <si>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</si>
  <si>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</si>
  <si>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</si>
  <si>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</si>
  <si>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</si>
  <si>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</si>
  <si>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</si>
  <si>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</si>
  <si>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</si>
  <si>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</si>
  <si>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</si>
  <si>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</si>
  <si>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</si>
  <si>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</si>
  <si>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</si>
  <si>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</si>
  <si>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2017r.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</si>
  <si>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</si>
  <si>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</si>
  <si>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</si>
  <si>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</si>
  <si>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</si>
  <si>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</si>
  <si>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</si>
  <si>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</si>
  <si>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</si>
  <si>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</si>
  <si>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</si>
  <si>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</si>
  <si>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</si>
  <si>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</si>
  <si>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</si>
  <si>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</si>
  <si>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</si>
  <si>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</si>
  <si>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</si>
  <si>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</si>
  <si>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</si>
  <si>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</si>
  <si>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</si>
  <si>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</si>
  <si>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</si>
  <si>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</si>
  <si>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</si>
  <si>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</si>
  <si>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</si>
  <si>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</si>
  <si>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</si>
  <si>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</si>
  <si>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</si>
  <si>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</si>
  <si>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</si>
  <si>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</si>
  <si>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85510</t>
  </si>
  <si>
    <t>Działalność placówek opiekuńczo-wychowawczych</t>
  </si>
  <si>
    <t>400</t>
  </si>
  <si>
    <t>Dostarczenie energii elektrycznej</t>
  </si>
  <si>
    <t>WYTWARZANIE I ZAOPATRYWANIE W ENERGIĘ ELEKTRYCZNĄ, GAZ I WODĘ</t>
  </si>
  <si>
    <t>Zmiany</t>
  </si>
  <si>
    <t>Plan po zmianach</t>
  </si>
  <si>
    <t>Uzasadnienie</t>
  </si>
  <si>
    <t>Załącznik Nr 1 do</t>
  </si>
  <si>
    <t>Załącznik Nr 2 do</t>
  </si>
  <si>
    <t>Załącznik Nr 3 do</t>
  </si>
  <si>
    <t>dotacja celowa na pomoc finansową udzielaną między jst na dofinansowanie własnych zadań bieżących</t>
  </si>
  <si>
    <t>subwencja oświatowa</t>
  </si>
  <si>
    <t>zwrot podatku od towarów i usług VAT</t>
  </si>
  <si>
    <t>informacja Ministra Rozwoju i Finansów</t>
  </si>
  <si>
    <t>0900</t>
  </si>
  <si>
    <t>4560</t>
  </si>
  <si>
    <t>zakup materiałów i wyposażenia UG</t>
  </si>
  <si>
    <t>wpływy z odsetek od dotacji oraz płatności: wykorzystanych niezgodnie z przeznaczeniem lub wykorzystanych z naruszeniem procedur, pobranych nienależnie lub w nadmiernej wysokości</t>
  </si>
  <si>
    <t>wpływy ze zwrotów dotacji oraz płatności, w tym wykorzystanych niezgodnie z przeznaczeniem lub wykorzystanych z naruszeniem procedur, pobranych nienależnie lub w nadmiernej wysokości</t>
  </si>
  <si>
    <t>90001</t>
  </si>
  <si>
    <t>Gospodarka ściekowa i ochrona wód</t>
  </si>
  <si>
    <t>dotacja celowa z budżetu na finansowanie lub dofinansowanie kosztów realizacji inwestycji i zakupów inwestycyjnych samorządowych zakładów budżetowych</t>
  </si>
  <si>
    <t>koszty zastępstwa procesowego</t>
  </si>
  <si>
    <t>(prace społ.użyt.)</t>
  </si>
  <si>
    <t>Karta Dużej Rodziny</t>
  </si>
  <si>
    <t>Zaklady gospodarki mieszkaniowej</t>
  </si>
  <si>
    <t>Dotacja celowa na realizację zadań związanych z KDR  - pismo Woj.Wielkop. Nr FB-I.3111.25.2017.8 z dnia 21.02.2017r.</t>
  </si>
  <si>
    <t>zwrot dotacji oraz płatności, w tym wykorzystanych niezgodnie z przeznaczeniem lub wykorzystanych z naruszeniem procedur, pobranych nienależnie lub w nadmiernej wysokości UG</t>
  </si>
  <si>
    <t>odsetki od dotacji oraz płatności: wykorzystanych niezgodnie z przeznaczeniem lub wykorzystanych z naruszeniem procedur, pobranych nienależnie lub w nadmiernej wysokości UG</t>
  </si>
  <si>
    <t>Dotacja celowa na realizację programu "Pomoc państwa w zakresie dożywiania" - pismo Woj.Wielkop. Nr FB-I.3111.66.2017.4 z dnia 13.03.2017r.</t>
  </si>
  <si>
    <t>85415</t>
  </si>
  <si>
    <t>Pomoc materialna dla uczniów o charakterze socjalnym</t>
  </si>
  <si>
    <t>Dotacja celowa na dofinansowanie świadczeń pomocy materialnej o charakterze socjalnym - pismo Woj.Wielkop. Nr FB-I.3111.74.2017.8 z dnia 22.03.2017r.</t>
  </si>
  <si>
    <t>Komendy powiatowe Policji</t>
  </si>
  <si>
    <t>6170</t>
  </si>
  <si>
    <t>wpłaty od jednostek na państwowy fundusz celowy na finansowanie lub dofinansowanie zadań inwestycyjnych</t>
  </si>
  <si>
    <t>Dotacja celowa na realizację zadań własnych w zakresie wych.przedszkolnego - pismo Woj. Wielkop. Nr FB-I.3111.71.2017.8 z dnia 20.03.2017r.</t>
  </si>
  <si>
    <t>Dotacja celowa na wypłatę zryczałtowanych dodatków energetycznych - pismo Woj. Wielkop. Nr FB-I.3111.18.2017.8 z dnia 27.01.2017r.</t>
  </si>
  <si>
    <t>Dotacja celowa na zwrot części podatku akcyzowego za I okres płatniczy - pismo Woj.Wielkop. Nr FB-I.3111.119.2017.8 z dnia 21.04.2017r.</t>
  </si>
  <si>
    <t>Uchwały Rady Gminy Duszniki Nr …………</t>
  </si>
  <si>
    <t>z dnia 30 maja 2017r.</t>
  </si>
  <si>
    <t>Plan dochodów budżetu gminy na 2017r. - VI zmiana</t>
  </si>
  <si>
    <t>dotacja celowa otrzymana z tyt.pomocy finansowej udzielanej między jst na dofinansowanie własnych zadań inwestycjnych i zakupów inwestycyjnych</t>
  </si>
  <si>
    <t>Załącznik Nr 4 do</t>
  </si>
  <si>
    <t>Uchwały Rady Gminy Duszniki Nr …………………</t>
  </si>
  <si>
    <t xml:space="preserve">                                       Zadania inwestycyjne w 2017r.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</si>
  <si>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</si>
  <si>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</si>
  <si>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</si>
  <si>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</si>
  <si>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</si>
  <si>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</si>
  <si>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</si>
  <si>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Rozbudowa oczyszczalni ścieków w Grzebienisku z zakupem cysterny</t>
  </si>
  <si>
    <t>UG Duszniki</t>
  </si>
  <si>
    <t>Projekt budowy przepompowni  w Grzebienisku, ul. Kasztanowa</t>
  </si>
  <si>
    <t>Dokumentacja i budowa wodociągu w Dusznikach, ul. Szamotulska i w Chełminku</t>
  </si>
  <si>
    <t>Budowa spinki wodociągowej w Dusznikach - ul.Broniewskiego/ul. Łąkowa</t>
  </si>
  <si>
    <t>Pozyskiwanie materiałów do zgłoszenia robót budowlanych</t>
  </si>
  <si>
    <t>Budowa przepompowni ul. Kasztanowa w Grzebienisku</t>
  </si>
  <si>
    <t>Przygotowanie terenów w zakresie budowy sieci wodociągowych i kanalizacji sanitarnych w Gminie</t>
  </si>
  <si>
    <t>Pomoc finansowa na dofinansowanie przebudowy dróg powiatowych</t>
  </si>
  <si>
    <t>Starostwo Powiatowe Szamotuły</t>
  </si>
  <si>
    <t>Przebudowa ul.Parkowej w Dusznikach</t>
  </si>
  <si>
    <t>Projekt budowy ul. Kasztanowej w Grzebienisku</t>
  </si>
  <si>
    <t>Opracowanie projektów drogowych w Podrzewiu</t>
  </si>
  <si>
    <t>Projekt budowy budynku socjalnego</t>
  </si>
  <si>
    <t>Wydatki na zakupy inwestycyjne jednostek budżetowych</t>
  </si>
  <si>
    <t>Zakup sprzętu komputerowego z oprogramowaniem dla Urzędu Gminy</t>
  </si>
  <si>
    <t>Dofinansowanie zakupu samochodu służbowego dla Policji</t>
  </si>
  <si>
    <t>Zakup klimatyzatora dla Przedszkola w Dusznikach</t>
  </si>
  <si>
    <t>GZO Duszniki</t>
  </si>
  <si>
    <t>Zakup dwóch zestawów multimedialnych (tablica+projektor) dla Gimnazjum w Dusznikach</t>
  </si>
  <si>
    <t>Zakup sprzętu komputerowego z oprogramowaniem dla GOPS</t>
  </si>
  <si>
    <t>GOPS Duszniki</t>
  </si>
  <si>
    <t>Dotacja celowa na zakup 2 studni kanalizacyjnych do kanalizacji podciśnieniowej dla KZB Duszniki</t>
  </si>
  <si>
    <t>KZB Duszniki</t>
  </si>
  <si>
    <t>Wykonanie ścieżek w parku w Dusznikach</t>
  </si>
  <si>
    <t xml:space="preserve">Budowa oświetlenia ulicznego </t>
  </si>
  <si>
    <t>Dokumentacja oświetlenia ulicznego</t>
  </si>
  <si>
    <t>Budowa zasilania elektrycznego muszli w parku w Dusznikach</t>
  </si>
  <si>
    <t>Projekt oświetlenia na ul.Okrężnej i Parkowej w Ceradzu Dolnym</t>
  </si>
  <si>
    <t>Projekt oświetlenia ulicznego w Podrzewiu</t>
  </si>
  <si>
    <t>Projekt oświetlenia ulicznego w Sękowie - ul. Szkolna i ul. Lipowa</t>
  </si>
  <si>
    <t>Przebudowa dachu - stary i nowy budynek CAK, aranżacja nowego budynku CAK od strony zachodniej</t>
  </si>
  <si>
    <t>BPiCAK Duszniki</t>
  </si>
  <si>
    <t>OGÓŁEM</t>
  </si>
  <si>
    <t>Przebudowa dróg dojazdowych do gruntów rolnych</t>
  </si>
  <si>
    <r>
      <t xml:space="preserve">wpływy z innych lokalnych opłat pobieranych przez jst na podstawie odrębnych ustaw - </t>
    </r>
    <r>
      <rPr>
        <b/>
        <sz val="10"/>
        <rFont val="Arial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</si>
  <si>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10"/>
        <rFont val="Arial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</si>
  <si>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10"/>
        <rFont val="Arial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</si>
  <si>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10"/>
        <rFont val="Arial"/>
        <family val="0"/>
      </rPr>
      <t>utrzymanie czystości</t>
    </r>
  </si>
  <si>
    <t>Dotacja celowa na dofinansowanie wypłat zasiłków stałych - pismo Woj. Wielkop. Nr FB-I.3111.101.2017.8 z dnia 27.04.2017r.</t>
  </si>
  <si>
    <t>zwiększenie</t>
  </si>
  <si>
    <t>Załącznik Nr 5 do</t>
  </si>
  <si>
    <t>Uchwały Rady Gminy Duszniki Nr ……</t>
  </si>
  <si>
    <t xml:space="preserve">              Wydatki jednostek pomocniczych na rok 2017</t>
  </si>
  <si>
    <t>Lp.</t>
  </si>
  <si>
    <t>Nazwa jednostki pomocniczej</t>
  </si>
  <si>
    <t xml:space="preserve">Kwota </t>
  </si>
  <si>
    <t>Zmiana</t>
  </si>
  <si>
    <t>Kwota po zmianie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</si>
  <si>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</si>
  <si>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</si>
  <si>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</si>
  <si>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</si>
  <si>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</si>
  <si>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</si>
  <si>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</si>
  <si>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</si>
  <si>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</si>
  <si>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</si>
  <si>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</si>
  <si>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</si>
  <si>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</si>
  <si>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</si>
  <si>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</si>
  <si>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</si>
  <si>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</si>
  <si>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</si>
  <si>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</si>
  <si>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</si>
  <si>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</si>
  <si>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</si>
  <si>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</si>
  <si>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</si>
  <si>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</si>
  <si>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</si>
  <si>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</si>
  <si>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</si>
  <si>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</si>
  <si>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</si>
  <si>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</si>
  <si>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</si>
  <si>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</si>
  <si>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</si>
  <si>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</si>
  <si>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</si>
  <si>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Umowa nr 138/2017 z dnia 3.04.2017r. o pomocy finansowej na dofinansowanie przebudowy dróg dojazdowych do gruntów rolnych</t>
  </si>
  <si>
    <t>środki WTZ</t>
  </si>
  <si>
    <t>przesunięcie</t>
  </si>
  <si>
    <t>Załącznik Nr 7 do</t>
  </si>
  <si>
    <t>Uchwały Rady Gminy Duszniki Nr ………………</t>
  </si>
  <si>
    <t xml:space="preserve">Plan przychodów i kosztów samorządowych zakładów budżetowych na 2017r. </t>
  </si>
  <si>
    <t>Wyszczególnienie</t>
  </si>
  <si>
    <t>Przychody</t>
  </si>
  <si>
    <t>Wydatki</t>
  </si>
  <si>
    <t>ogółem</t>
  </si>
  <si>
    <t>zmiany</t>
  </si>
  <si>
    <t>ogółem po zmianach</t>
  </si>
  <si>
    <t>w tym:</t>
  </si>
  <si>
    <t>w tym: wpłata do budżetu</t>
  </si>
  <si>
    <t>dotacje
z budżetu</t>
  </si>
  <si>
    <t>§ 265</t>
  </si>
  <si>
    <t>na inwestycje</t>
  </si>
  <si>
    <t>I.</t>
  </si>
  <si>
    <t>Samorządowe zakłady budżetowe</t>
  </si>
  <si>
    <t>z tego:</t>
  </si>
  <si>
    <t>1. Dostarczanie wody</t>
  </si>
  <si>
    <t>2. Drogi publiczne gminne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</si>
  <si>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</si>
  <si>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</si>
  <si>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</si>
  <si>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</si>
  <si>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</si>
  <si>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</si>
  <si>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zmniejszenie i przesunięcie</t>
  </si>
  <si>
    <t>Załącznik Nr 6 do</t>
  </si>
  <si>
    <t>Dotacje przedmiotowe, podmiotowe i celowe na zadania własne gminy realizowane przez podmioty należące do sektora finansów publicznych w 2017r.</t>
  </si>
  <si>
    <t>Nazwa zadania</t>
  </si>
  <si>
    <t>Kwota dotacji</t>
  </si>
  <si>
    <t>Dotacja po zmianie</t>
  </si>
  <si>
    <t>Dotacje celowe na zadania własne gminy realizowane przez podmioty nienależące do sektora finansów publicznych w 2017r.</t>
  </si>
  <si>
    <r>
      <t xml:space="preserve">zakup usług remontowych </t>
    </r>
    <r>
      <rPr>
        <b/>
        <sz val="8"/>
        <rFont val="Arial"/>
        <family val="0"/>
      </rPr>
      <t>(w tym fundusz sołecki 61.927,19 zł)</t>
    </r>
  </si>
  <si>
    <r>
      <t xml:space="preserve">wydatki inwestycyjne jednostek budżetowych </t>
    </r>
    <r>
      <rPr>
        <b/>
        <sz val="8"/>
        <rFont val="Arial"/>
        <family val="0"/>
      </rPr>
      <t>(w tym fundusz sołecki 8.000,00 zł)</t>
    </r>
  </si>
  <si>
    <r>
      <t xml:space="preserve">zakup materiałów i wyposażenia </t>
    </r>
    <r>
      <rPr>
        <b/>
        <sz val="8"/>
        <rFont val="Arial"/>
        <family val="0"/>
      </rPr>
      <t>(w tym fundusz sołecki 33.300,00 zł)</t>
    </r>
  </si>
  <si>
    <r>
      <t xml:space="preserve">zakup materiałów i wyposażenia </t>
    </r>
    <r>
      <rPr>
        <b/>
        <sz val="8"/>
        <rFont val="Arial"/>
        <family val="0"/>
      </rPr>
      <t>(w tym fundusz sołecki 4.100,20 zł)</t>
    </r>
  </si>
  <si>
    <r>
      <t xml:space="preserve">zakup usług pozostałych </t>
    </r>
    <r>
      <rPr>
        <b/>
        <sz val="8"/>
        <rFont val="Arial"/>
        <family val="0"/>
      </rPr>
      <t>(w tym fundusz sołecki 3.700,00 zł)</t>
    </r>
  </si>
  <si>
    <r>
      <t xml:space="preserve">zakup materiałów i wyposażenia </t>
    </r>
    <r>
      <rPr>
        <b/>
        <sz val="8"/>
        <rFont val="Arial"/>
        <family val="0"/>
      </rPr>
      <t>(w tym fundusz sołecki 20.659,00 zł)</t>
    </r>
  </si>
  <si>
    <r>
      <t xml:space="preserve">wydatki inwestycyjne jednostek budżetowych </t>
    </r>
    <r>
      <rPr>
        <b/>
        <sz val="8"/>
        <rFont val="Arial"/>
        <family val="0"/>
      </rPr>
      <t>(w tym fundusz sołecki 13.000,00 zł)</t>
    </r>
    <r>
      <rPr>
        <sz val="8"/>
        <rFont val="Arial"/>
        <family val="0"/>
      </rPr>
      <t xml:space="preserve"> </t>
    </r>
  </si>
  <si>
    <r>
      <t xml:space="preserve">zakup materiałów i wyposażenia </t>
    </r>
    <r>
      <rPr>
        <b/>
        <sz val="8"/>
        <rFont val="Arial"/>
        <family val="0"/>
      </rPr>
      <t>(w tym fundusz sołecki 19.000,00 zł)</t>
    </r>
  </si>
  <si>
    <r>
      <t xml:space="preserve">Wydatki inwestycyjne jednostek budżetowych - </t>
    </r>
    <r>
      <rPr>
        <b/>
        <sz val="10"/>
        <rFont val="Arial"/>
        <family val="2"/>
      </rPr>
      <t>fundusz sołecki</t>
    </r>
  </si>
  <si>
    <r>
      <t xml:space="preserve">Zakup i montaż klimatyzacji w budynku UG </t>
    </r>
    <r>
      <rPr>
        <sz val="8"/>
        <rFont val="Arial"/>
        <family val="2"/>
      </rPr>
      <t>(pok.4, 5, salka)</t>
    </r>
  </si>
  <si>
    <t>Wydatki budżetu gminy na 2017r. - VI zmiana</t>
  </si>
  <si>
    <r>
      <t xml:space="preserve">zakup materiałów i wyposażenia </t>
    </r>
    <r>
      <rPr>
        <b/>
        <sz val="8"/>
        <rFont val="Arial"/>
        <family val="0"/>
      </rPr>
      <t>(w tym fundusz sołecki 49.457,09 zł)</t>
    </r>
  </si>
  <si>
    <r>
      <t xml:space="preserve">zakup usług pozostałych </t>
    </r>
    <r>
      <rPr>
        <b/>
        <sz val="8"/>
        <rFont val="Arial"/>
        <family val="0"/>
      </rPr>
      <t>(w tym fundusz sołecki 55.004,91 zł)</t>
    </r>
  </si>
  <si>
    <r>
      <t xml:space="preserve">zakup usług remontowych </t>
    </r>
    <r>
      <rPr>
        <b/>
        <sz val="8"/>
        <rFont val="Arial"/>
        <family val="0"/>
      </rPr>
      <t>(w tym fundusz sołecki 40.632,17 zł)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</si>
</sst>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2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2"/>
      <name val="Georgia"/>
      <family val="1"/>
    </font>
    <font>
      <b/>
      <sz val="12"/>
      <name val="Arial CE"/>
      <family val="2"/>
    </font>
    <font>
      <b/>
      <sz val="10"/>
      <name val="Arial"/>
      <family val="2"/>
    </font>
    <font>
      <i/>
      <sz val="8"/>
      <name val="Arial CE"/>
      <family val="0"/>
    </font>
    <font>
      <b/>
      <sz val="14"/>
      <name val="Times New Roman"/>
      <family val="1"/>
    </font>
    <font>
      <b/>
      <sz val="8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b/>
      <sz val="9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3"/>
      <name val="Arial CE"/>
      <family val="2"/>
    </font>
    <font>
      <b/>
      <sz val="12"/>
      <name val="Arial"/>
      <family val="2"/>
    </font>
    <font>
      <b/>
      <sz val="12"/>
      <color indexed="12"/>
      <name val="Arial CE"/>
      <family val="0"/>
    </font>
    <font>
      <sz val="8"/>
      <name val="Arial"/>
      <family val="2"/>
    </font>
    <font>
      <sz val="11"/>
      <color indexed="25"/>
      <name val="Arial CE"/>
      <family val="2"/>
    </font>
    <font>
      <b/>
      <sz val="8"/>
      <name val="Arial"/>
      <family val="0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"/>
      <family val="2"/>
    </font>
    <font>
      <b/>
      <i/>
      <sz val="10"/>
      <color indexed="17"/>
      <name val="Arial"/>
      <family val="2"/>
    </font>
    <font>
      <b/>
      <sz val="11"/>
      <color indexed="30"/>
      <name val="Arial CE"/>
      <family val="0"/>
    </font>
    <font>
      <sz val="12"/>
      <color indexed="30"/>
      <name val="Arial CE"/>
      <family val="0"/>
    </font>
    <font>
      <b/>
      <sz val="9"/>
      <color indexed="18"/>
      <name val="Arial CE"/>
      <family val="0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i/>
      <sz val="9"/>
      <color indexed="17"/>
      <name val="Arial"/>
      <family val="2"/>
    </font>
    <font>
      <b/>
      <sz val="12"/>
      <color indexed="30"/>
      <name val="Arial CE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  <font>
      <b/>
      <i/>
      <sz val="10"/>
      <color rgb="FF00B050"/>
      <name val="Arial CE"/>
      <family val="0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"/>
      <family val="2"/>
    </font>
    <font>
      <b/>
      <i/>
      <sz val="10"/>
      <color rgb="FF00B050"/>
      <name val="Arial"/>
      <family val="2"/>
    </font>
    <font>
      <b/>
      <sz val="11"/>
      <color rgb="FF0070C0"/>
      <name val="Arial CE"/>
      <family val="0"/>
    </font>
    <font>
      <sz val="12"/>
      <color rgb="FF0070C0"/>
      <name val="Arial CE"/>
      <family val="0"/>
    </font>
    <font>
      <b/>
      <sz val="9"/>
      <color theme="3" tint="-0.24997000396251678"/>
      <name val="Arial CE"/>
      <family val="0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  <font>
      <b/>
      <sz val="12"/>
      <color rgb="FF0070C0"/>
      <name val="Arial CE"/>
      <family val="0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thin"/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 style="thin"/>
      <top>
        <color indexed="63"/>
      </top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 style="thin"/>
      <right>
        <color indexed="63"/>
      </right>
      <top style="thin"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>
        <color indexed="63"/>
      </right>
      <top style="medium">
        <color rgb="FF0070C0"/>
      </top>
      <bottom>
        <color indexed="63"/>
      </bottom>
    </border>
    <border>
      <left style="thin"/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 style="thin">
        <color theme="3"/>
      </right>
      <top style="medium">
        <color rgb="FF0070C0"/>
      </top>
      <bottom style="thin"/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thin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>
        <color indexed="63"/>
      </left>
      <right style="thin"/>
      <top style="medium">
        <color rgb="FF0070C0"/>
      </top>
      <bottom style="thin"/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0" fillId="0" borderId="0">
      <alignment/>
      <protection/>
    </xf>
    <xf numFmtId="0" fontId="9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02" fillId="0" borderId="13" xfId="0" applyNumberFormat="1" applyFont="1" applyBorder="1" applyAlignment="1">
      <alignment horizontal="center" vertical="center"/>
    </xf>
    <xf numFmtId="49" fontId="103" fillId="0" borderId="14" xfId="0" applyNumberFormat="1" applyFont="1" applyBorder="1" applyAlignment="1">
      <alignment horizontal="center" vertical="center"/>
    </xf>
    <xf numFmtId="0" fontId="102" fillId="0" borderId="14" xfId="0" applyFont="1" applyBorder="1" applyAlignment="1">
      <alignment horizontal="left" vertical="center" wrapText="1"/>
    </xf>
    <xf numFmtId="49" fontId="102" fillId="0" borderId="15" xfId="0" applyNumberFormat="1" applyFont="1" applyBorder="1" applyAlignment="1">
      <alignment horizontal="center" vertical="center"/>
    </xf>
    <xf numFmtId="7" fontId="1" fillId="0" borderId="16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2" fillId="0" borderId="13" xfId="0" applyFont="1" applyBorder="1" applyAlignment="1" quotePrefix="1">
      <alignment horizontal="center" vertical="center"/>
    </xf>
    <xf numFmtId="0" fontId="102" fillId="0" borderId="14" xfId="0" applyFont="1" applyBorder="1" applyAlignment="1">
      <alignment horizontal="center" vertical="center"/>
    </xf>
    <xf numFmtId="7" fontId="102" fillId="0" borderId="14" xfId="0" applyNumberFormat="1" applyFont="1" applyBorder="1" applyAlignment="1">
      <alignment vertical="center" wrapText="1"/>
    </xf>
    <xf numFmtId="164" fontId="102" fillId="0" borderId="22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8" fontId="104" fillId="0" borderId="25" xfId="0" applyNumberFormat="1" applyFont="1" applyBorder="1" applyAlignment="1">
      <alignment horizontal="center" vertical="center"/>
    </xf>
    <xf numFmtId="49" fontId="104" fillId="0" borderId="25" xfId="0" applyNumberFormat="1" applyFont="1" applyBorder="1" applyAlignment="1">
      <alignment horizontal="center" vertical="center"/>
    </xf>
    <xf numFmtId="0" fontId="104" fillId="0" borderId="25" xfId="0" applyFont="1" applyBorder="1" applyAlignment="1">
      <alignment horizontal="left" vertical="center" wrapText="1"/>
    </xf>
    <xf numFmtId="164" fontId="104" fillId="0" borderId="26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0" fontId="104" fillId="0" borderId="11" xfId="0" applyFont="1" applyBorder="1" applyAlignment="1" quotePrefix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05" fillId="0" borderId="11" xfId="0" applyFont="1" applyFill="1" applyBorder="1" applyAlignment="1">
      <alignment vertical="center" wrapText="1"/>
    </xf>
    <xf numFmtId="164" fontId="104" fillId="0" borderId="30" xfId="0" applyNumberFormat="1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164" fontId="1" fillId="0" borderId="33" xfId="0" applyNumberFormat="1" applyFont="1" applyBorder="1" applyAlignment="1">
      <alignment horizontal="right" vertical="center"/>
    </xf>
    <xf numFmtId="164" fontId="1" fillId="0" borderId="34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 wrapText="1"/>
    </xf>
    <xf numFmtId="0" fontId="102" fillId="0" borderId="14" xfId="0" applyFont="1" applyBorder="1" applyAlignment="1">
      <alignment vertical="center"/>
    </xf>
    <xf numFmtId="164" fontId="102" fillId="0" borderId="22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4" fillId="0" borderId="25" xfId="0" applyFont="1" applyBorder="1" applyAlignment="1" quotePrefix="1">
      <alignment horizontal="center" vertical="center"/>
    </xf>
    <xf numFmtId="0" fontId="106" fillId="0" borderId="25" xfId="0" applyFont="1" applyBorder="1" applyAlignment="1">
      <alignment horizontal="center" vertical="center"/>
    </xf>
    <xf numFmtId="0" fontId="104" fillId="0" borderId="25" xfId="0" applyFont="1" applyBorder="1" applyAlignment="1">
      <alignment vertical="center"/>
    </xf>
    <xf numFmtId="164" fontId="104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1" fillId="0" borderId="37" xfId="0" applyFont="1" applyBorder="1" applyAlignment="1" quotePrefix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164" fontId="1" fillId="0" borderId="38" xfId="0" applyNumberFormat="1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02" fillId="0" borderId="13" xfId="0" applyNumberFormat="1" applyFont="1" applyBorder="1" applyAlignment="1">
      <alignment horizontal="center" vertical="center" wrapText="1"/>
    </xf>
    <xf numFmtId="49" fontId="102" fillId="0" borderId="14" xfId="0" applyNumberFormat="1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164" fontId="1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02" fillId="0" borderId="13" xfId="0" applyFont="1" applyBorder="1" applyAlignment="1">
      <alignment horizontal="center" vertical="center"/>
    </xf>
    <xf numFmtId="0" fontId="102" fillId="0" borderId="14" xfId="0" applyFont="1" applyFill="1" applyBorder="1" applyAlignment="1">
      <alignment vertical="center"/>
    </xf>
    <xf numFmtId="0" fontId="104" fillId="0" borderId="25" xfId="0" applyFont="1" applyBorder="1" applyAlignment="1">
      <alignment horizontal="center" vertical="center"/>
    </xf>
    <xf numFmtId="0" fontId="104" fillId="0" borderId="25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04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4" fillId="0" borderId="10" xfId="0" applyFont="1" applyFill="1" applyBorder="1" applyAlignment="1">
      <alignment vertical="center"/>
    </xf>
    <xf numFmtId="164" fontId="104" fillId="0" borderId="16" xfId="0" applyNumberFormat="1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02" fillId="0" borderId="14" xfId="0" applyFont="1" applyFill="1" applyBorder="1" applyAlignment="1">
      <alignment vertical="center" wrapText="1"/>
    </xf>
    <xf numFmtId="0" fontId="104" fillId="0" borderId="25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107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0" fontId="19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4" fillId="0" borderId="11" xfId="0" applyFont="1" applyFill="1" applyBorder="1" applyAlignment="1">
      <alignment vertical="center" wrapText="1"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10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29" xfId="0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3" fontId="1" fillId="0" borderId="37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164" fontId="1" fillId="0" borderId="10" xfId="0" applyNumberFormat="1" applyFont="1" applyBorder="1" applyAlignment="1" quotePrefix="1">
      <alignment horizontal="right" vertical="center"/>
    </xf>
    <xf numFmtId="0" fontId="5" fillId="0" borderId="29" xfId="0" applyFont="1" applyFill="1" applyBorder="1" applyAlignment="1">
      <alignment vertical="center" wrapText="1"/>
    </xf>
    <xf numFmtId="0" fontId="108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0" fontId="109" fillId="0" borderId="10" xfId="0" applyFont="1" applyBorder="1" applyAlignment="1">
      <alignment horizontal="center" vertical="center"/>
    </xf>
    <xf numFmtId="164" fontId="106" fillId="0" borderId="16" xfId="0" applyNumberFormat="1" applyFont="1" applyBorder="1" applyAlignment="1">
      <alignment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0" fontId="102" fillId="0" borderId="13" xfId="0" applyFont="1" applyBorder="1" applyAlignment="1">
      <alignment horizontal="center"/>
    </xf>
    <xf numFmtId="49" fontId="104" fillId="0" borderId="10" xfId="0" applyNumberFormat="1" applyFont="1" applyBorder="1" applyAlignment="1">
      <alignment horizontal="center" vertical="center"/>
    </xf>
    <xf numFmtId="8" fontId="104" fillId="0" borderId="10" xfId="0" applyNumberFormat="1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104" fillId="0" borderId="42" xfId="0" applyNumberFormat="1" applyFont="1" applyBorder="1" applyAlignment="1">
      <alignment vertical="center"/>
    </xf>
    <xf numFmtId="0" fontId="109" fillId="0" borderId="10" xfId="0" applyFont="1" applyBorder="1" applyAlignment="1" quotePrefix="1">
      <alignment horizontal="center" vertical="center"/>
    </xf>
    <xf numFmtId="164" fontId="104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0" fontId="104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37" xfId="0" applyFont="1" applyBorder="1" applyAlignment="1" quotePrefix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0" fontId="22" fillId="0" borderId="23" xfId="0" applyFont="1" applyBorder="1" applyAlignment="1">
      <alignment/>
    </xf>
    <xf numFmtId="0" fontId="5" fillId="0" borderId="29" xfId="0" applyFont="1" applyBorder="1" applyAlignment="1">
      <alignment wrapText="1"/>
    </xf>
    <xf numFmtId="0" fontId="104" fillId="0" borderId="10" xfId="0" applyFont="1" applyBorder="1" applyAlignment="1">
      <alignment vertical="center" wrapText="1"/>
    </xf>
    <xf numFmtId="0" fontId="104" fillId="0" borderId="10" xfId="0" applyFont="1" applyFill="1" applyBorder="1" applyAlignment="1">
      <alignment vertical="center" wrapText="1"/>
    </xf>
    <xf numFmtId="164" fontId="24" fillId="0" borderId="10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vertical="center" wrapText="1"/>
    </xf>
    <xf numFmtId="164" fontId="6" fillId="0" borderId="42" xfId="0" applyNumberFormat="1" applyFont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49" fontId="104" fillId="0" borderId="11" xfId="0" applyNumberFormat="1" applyFont="1" applyBorder="1" applyAlignment="1">
      <alignment horizontal="center" vertical="center"/>
    </xf>
    <xf numFmtId="8" fontId="104" fillId="0" borderId="11" xfId="0" applyNumberFormat="1" applyFont="1" applyBorder="1" applyAlignment="1">
      <alignment horizontal="center" vertical="center"/>
    </xf>
    <xf numFmtId="0" fontId="104" fillId="0" borderId="11" xfId="0" applyFont="1" applyFill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/>
    </xf>
    <xf numFmtId="0" fontId="102" fillId="0" borderId="24" xfId="0" applyFont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4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/>
    </xf>
    <xf numFmtId="0" fontId="102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1" fillId="0" borderId="3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02" fillId="0" borderId="11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 wrapText="1"/>
    </xf>
    <xf numFmtId="164" fontId="102" fillId="0" borderId="22" xfId="0" applyNumberFormat="1" applyFont="1" applyBorder="1" applyAlignment="1">
      <alignment vertical="center"/>
    </xf>
    <xf numFmtId="0" fontId="102" fillId="0" borderId="28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/>
    </xf>
    <xf numFmtId="0" fontId="107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vertical="center"/>
    </xf>
    <xf numFmtId="164" fontId="19" fillId="0" borderId="37" xfId="0" applyNumberFormat="1" applyFont="1" applyBorder="1" applyAlignment="1">
      <alignment/>
    </xf>
    <xf numFmtId="49" fontId="102" fillId="0" borderId="13" xfId="0" applyNumberFormat="1" applyFont="1" applyBorder="1" applyAlignment="1">
      <alignment horizontal="center" vertical="center" wrapText="1"/>
    </xf>
    <xf numFmtId="49" fontId="102" fillId="0" borderId="14" xfId="0" applyNumberFormat="1" applyFont="1" applyBorder="1" applyAlignment="1">
      <alignment horizontal="center" vertical="center" wrapText="1"/>
    </xf>
    <xf numFmtId="49" fontId="102" fillId="0" borderId="44" xfId="0" applyNumberFormat="1" applyFont="1" applyBorder="1" applyAlignment="1">
      <alignment horizontal="center" vertical="center" wrapText="1"/>
    </xf>
    <xf numFmtId="7" fontId="102" fillId="0" borderId="14" xfId="0" applyNumberFormat="1" applyFont="1" applyFill="1" applyBorder="1" applyAlignment="1">
      <alignment vertical="center" wrapText="1"/>
    </xf>
    <xf numFmtId="164" fontId="110" fillId="0" borderId="22" xfId="0" applyNumberFormat="1" applyFont="1" applyBorder="1" applyAlignment="1">
      <alignment vertical="center"/>
    </xf>
    <xf numFmtId="0" fontId="104" fillId="0" borderId="25" xfId="0" applyFont="1" applyFill="1" applyBorder="1" applyAlignment="1">
      <alignment horizontal="left" vertical="center" wrapText="1"/>
    </xf>
    <xf numFmtId="164" fontId="111" fillId="0" borderId="26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/>
    </xf>
    <xf numFmtId="7" fontId="102" fillId="0" borderId="14" xfId="0" applyNumberFormat="1" applyFont="1" applyFill="1" applyBorder="1" applyAlignment="1">
      <alignment vertical="center" wrapText="1"/>
    </xf>
    <xf numFmtId="164" fontId="110" fillId="0" borderId="22" xfId="0" applyNumberFormat="1" applyFont="1" applyBorder="1" applyAlignment="1">
      <alignment vertical="center"/>
    </xf>
    <xf numFmtId="49" fontId="104" fillId="0" borderId="25" xfId="0" applyNumberFormat="1" applyFont="1" applyFill="1" applyBorder="1" applyAlignment="1">
      <alignment horizontal="center" vertical="center"/>
    </xf>
    <xf numFmtId="49" fontId="107" fillId="0" borderId="25" xfId="0" applyNumberFormat="1" applyFont="1" applyBorder="1" applyAlignment="1">
      <alignment horizontal="center" vertical="center" wrapText="1"/>
    </xf>
    <xf numFmtId="164" fontId="111" fillId="0" borderId="26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0" fontId="22" fillId="0" borderId="39" xfId="0" applyFont="1" applyBorder="1" applyAlignment="1">
      <alignment/>
    </xf>
    <xf numFmtId="0" fontId="112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113" fillId="0" borderId="44" xfId="0" applyFont="1" applyBorder="1" applyAlignment="1">
      <alignment vertical="center"/>
    </xf>
    <xf numFmtId="164" fontId="112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4" fillId="0" borderId="47" xfId="0" applyFont="1" applyBorder="1" applyAlignment="1">
      <alignment vertical="center"/>
    </xf>
    <xf numFmtId="4" fontId="114" fillId="0" borderId="48" xfId="0" applyNumberFormat="1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4" fontId="114" fillId="0" borderId="49" xfId="0" applyNumberFormat="1" applyFont="1" applyBorder="1" applyAlignment="1">
      <alignment horizontal="right" vertical="center"/>
    </xf>
    <xf numFmtId="0" fontId="6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left" vertical="center" wrapText="1"/>
      <protection/>
    </xf>
    <xf numFmtId="4" fontId="1" fillId="0" borderId="10" xfId="52" applyNumberFormat="1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4" fontId="6" fillId="0" borderId="50" xfId="0" applyNumberFormat="1" applyFont="1" applyBorder="1" applyAlignment="1">
      <alignment vertical="center"/>
    </xf>
    <xf numFmtId="0" fontId="6" fillId="0" borderId="11" xfId="52" applyFont="1" applyBorder="1" applyAlignment="1">
      <alignment horizontal="center" vertical="center"/>
      <protection/>
    </xf>
    <xf numFmtId="0" fontId="115" fillId="0" borderId="0" xfId="0" applyFont="1" applyBorder="1" applyAlignment="1">
      <alignment horizontal="center" vertical="center"/>
    </xf>
    <xf numFmtId="0" fontId="6" fillId="0" borderId="51" xfId="52" applyFont="1" applyBorder="1" applyAlignment="1">
      <alignment horizontal="center" vertical="center"/>
      <protection/>
    </xf>
    <xf numFmtId="0" fontId="1" fillId="0" borderId="52" xfId="52" applyFont="1" applyBorder="1" applyAlignment="1">
      <alignment horizontal="center" vertical="center"/>
      <protection/>
    </xf>
    <xf numFmtId="0" fontId="1" fillId="0" borderId="51" xfId="52" applyFont="1" applyBorder="1" applyAlignment="1">
      <alignment horizontal="center" vertical="center"/>
      <protection/>
    </xf>
    <xf numFmtId="0" fontId="1" fillId="0" borderId="53" xfId="52" applyFont="1" applyBorder="1" applyAlignment="1">
      <alignment horizontal="left" vertical="center" wrapText="1"/>
      <protection/>
    </xf>
    <xf numFmtId="4" fontId="1" fillId="0" borderId="52" xfId="52" applyNumberFormat="1" applyFont="1" applyBorder="1" applyAlignment="1">
      <alignment horizontal="right" vertical="center"/>
      <protection/>
    </xf>
    <xf numFmtId="0" fontId="0" fillId="0" borderId="52" xfId="0" applyBorder="1" applyAlignment="1">
      <alignment vertical="center"/>
    </xf>
    <xf numFmtId="4" fontId="6" fillId="0" borderId="54" xfId="0" applyNumberFormat="1" applyFont="1" applyBorder="1" applyAlignment="1">
      <alignment vertical="center"/>
    </xf>
    <xf numFmtId="4" fontId="114" fillId="0" borderId="47" xfId="0" applyNumberFormat="1" applyFont="1" applyBorder="1" applyAlignment="1">
      <alignment horizontal="right" vertical="center"/>
    </xf>
    <xf numFmtId="0" fontId="1" fillId="0" borderId="10" xfId="52" applyFont="1" applyBorder="1" applyAlignment="1">
      <alignment horizontal="left" vertical="center" wrapText="1"/>
      <protection/>
    </xf>
    <xf numFmtId="4" fontId="1" fillId="0" borderId="16" xfId="52" applyNumberFormat="1" applyFont="1" applyBorder="1" applyAlignment="1">
      <alignment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0" fontId="6" fillId="0" borderId="52" xfId="52" applyFont="1" applyBorder="1" applyAlignment="1">
      <alignment horizontal="center" vertical="center"/>
      <protection/>
    </xf>
    <xf numFmtId="0" fontId="1" fillId="0" borderId="52" xfId="52" applyFont="1" applyBorder="1" applyAlignment="1">
      <alignment horizontal="left" vertical="center" wrapText="1"/>
      <protection/>
    </xf>
    <xf numFmtId="4" fontId="1" fillId="0" borderId="55" xfId="52" applyNumberFormat="1" applyFont="1" applyBorder="1" applyAlignment="1">
      <alignment vertical="center"/>
      <protection/>
    </xf>
    <xf numFmtId="4" fontId="114" fillId="0" borderId="47" xfId="52" applyNumberFormat="1" applyFont="1" applyBorder="1" applyAlignment="1">
      <alignment vertical="center"/>
      <protection/>
    </xf>
    <xf numFmtId="4" fontId="114" fillId="0" borderId="49" xfId="52" applyNumberFormat="1" applyFont="1" applyBorder="1" applyAlignment="1">
      <alignment vertical="center"/>
      <protection/>
    </xf>
    <xf numFmtId="4" fontId="1" fillId="0" borderId="16" xfId="52" applyNumberFormat="1" applyFont="1" applyBorder="1" applyAlignment="1">
      <alignment vertical="center"/>
      <protection/>
    </xf>
    <xf numFmtId="4" fontId="1" fillId="0" borderId="53" xfId="52" applyNumberFormat="1" applyFont="1" applyBorder="1" applyAlignment="1">
      <alignment vertical="center"/>
      <protection/>
    </xf>
    <xf numFmtId="4" fontId="1" fillId="0" borderId="19" xfId="52" applyNumberFormat="1" applyFont="1" applyBorder="1" applyAlignment="1">
      <alignment vertical="center"/>
      <protection/>
    </xf>
    <xf numFmtId="0" fontId="115" fillId="0" borderId="10" xfId="0" applyFont="1" applyBorder="1" applyAlignment="1">
      <alignment horizontal="center" vertical="center"/>
    </xf>
    <xf numFmtId="0" fontId="115" fillId="0" borderId="56" xfId="0" applyFont="1" applyBorder="1" applyAlignment="1">
      <alignment horizontal="center" vertical="center"/>
    </xf>
    <xf numFmtId="0" fontId="1" fillId="0" borderId="51" xfId="52" applyFont="1" applyBorder="1" applyAlignment="1">
      <alignment horizontal="left" vertical="center" wrapText="1"/>
      <protection/>
    </xf>
    <xf numFmtId="4" fontId="1" fillId="0" borderId="55" xfId="52" applyNumberFormat="1" applyFont="1" applyBorder="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4" fontId="6" fillId="0" borderId="10" xfId="0" applyNumberFormat="1" applyFont="1" applyBorder="1" applyAlignment="1">
      <alignment vertical="center"/>
    </xf>
    <xf numFmtId="4" fontId="1" fillId="0" borderId="16" xfId="52" applyNumberFormat="1" applyFont="1" applyFill="1" applyBorder="1" applyAlignment="1">
      <alignment vertical="center"/>
      <protection/>
    </xf>
    <xf numFmtId="4" fontId="1" fillId="0" borderId="55" xfId="52" applyNumberFormat="1" applyFont="1" applyFill="1" applyBorder="1" applyAlignment="1">
      <alignment vertical="center"/>
      <protection/>
    </xf>
    <xf numFmtId="4" fontId="114" fillId="0" borderId="47" xfId="52" applyNumberFormat="1" applyFont="1" applyFill="1" applyBorder="1" applyAlignment="1">
      <alignment vertical="center"/>
      <protection/>
    </xf>
    <xf numFmtId="4" fontId="114" fillId="0" borderId="49" xfId="52" applyNumberFormat="1" applyFont="1" applyFill="1" applyBorder="1" applyAlignment="1">
      <alignment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4" fontId="1" fillId="0" borderId="53" xfId="52" applyNumberFormat="1" applyFont="1" applyBorder="1" applyAlignment="1">
      <alignment vertical="center"/>
      <protection/>
    </xf>
    <xf numFmtId="4" fontId="114" fillId="0" borderId="57" xfId="52" applyNumberFormat="1" applyFont="1" applyBorder="1" applyAlignment="1">
      <alignment vertical="center"/>
      <protection/>
    </xf>
    <xf numFmtId="4" fontId="114" fillId="0" borderId="58" xfId="52" applyNumberFormat="1" applyFont="1" applyBorder="1" applyAlignment="1">
      <alignment vertical="center"/>
      <protection/>
    </xf>
    <xf numFmtId="4" fontId="1" fillId="0" borderId="42" xfId="52" applyNumberFormat="1" applyFont="1" applyBorder="1" applyAlignment="1">
      <alignment vertical="center"/>
      <protection/>
    </xf>
    <xf numFmtId="4" fontId="1" fillId="0" borderId="30" xfId="52" applyNumberFormat="1" applyFont="1" applyBorder="1" applyAlignment="1">
      <alignment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14" fillId="0" borderId="59" xfId="0" applyFont="1" applyBorder="1" applyAlignment="1">
      <alignment vertical="center"/>
    </xf>
    <xf numFmtId="4" fontId="114" fillId="0" borderId="60" xfId="52" applyNumberFormat="1" applyFont="1" applyBorder="1" applyAlignment="1">
      <alignment vertical="center"/>
      <protection/>
    </xf>
    <xf numFmtId="4" fontId="114" fillId="0" borderId="61" xfId="52" applyNumberFormat="1" applyFont="1" applyBorder="1" applyAlignment="1">
      <alignment vertical="center"/>
      <protection/>
    </xf>
    <xf numFmtId="0" fontId="1" fillId="0" borderId="62" xfId="52" applyFont="1" applyBorder="1" applyAlignment="1">
      <alignment horizontal="center" vertical="center"/>
      <protection/>
    </xf>
    <xf numFmtId="0" fontId="1" fillId="0" borderId="63" xfId="52" applyFont="1" applyBorder="1" applyAlignment="1">
      <alignment horizontal="left" vertical="center" wrapText="1"/>
      <protection/>
    </xf>
    <xf numFmtId="4" fontId="1" fillId="0" borderId="64" xfId="52" applyNumberFormat="1" applyFont="1" applyBorder="1" applyAlignment="1">
      <alignment vertical="center"/>
      <protection/>
    </xf>
    <xf numFmtId="0" fontId="1" fillId="0" borderId="65" xfId="52" applyFont="1" applyBorder="1" applyAlignment="1">
      <alignment horizontal="center" vertical="center"/>
      <protection/>
    </xf>
    <xf numFmtId="0" fontId="1" fillId="0" borderId="66" xfId="52" applyFont="1" applyBorder="1" applyAlignment="1">
      <alignment horizontal="left" vertical="center" wrapText="1"/>
      <protection/>
    </xf>
    <xf numFmtId="4" fontId="1" fillId="0" borderId="32" xfId="52" applyNumberFormat="1" applyFont="1" applyBorder="1" applyAlignment="1">
      <alignment vertical="center"/>
      <protection/>
    </xf>
    <xf numFmtId="8" fontId="1" fillId="0" borderId="65" xfId="52" applyNumberFormat="1" applyFont="1" applyBorder="1" applyAlignment="1">
      <alignment horizontal="center" vertical="center"/>
      <protection/>
    </xf>
    <xf numFmtId="4" fontId="6" fillId="0" borderId="56" xfId="0" applyNumberFormat="1" applyFont="1" applyBorder="1" applyAlignment="1">
      <alignment vertical="center"/>
    </xf>
    <xf numFmtId="4" fontId="1" fillId="0" borderId="30" xfId="52" applyNumberFormat="1" applyFont="1" applyBorder="1" applyAlignment="1">
      <alignment vertical="center"/>
      <protection/>
    </xf>
    <xf numFmtId="4" fontId="1" fillId="0" borderId="19" xfId="52" applyNumberFormat="1" applyFont="1" applyBorder="1" applyAlignment="1">
      <alignment vertical="center"/>
      <protection/>
    </xf>
    <xf numFmtId="0" fontId="116" fillId="0" borderId="67" xfId="52" applyFont="1" applyBorder="1" applyAlignment="1">
      <alignment horizontal="center" vertical="center"/>
      <protection/>
    </xf>
    <xf numFmtId="4" fontId="114" fillId="0" borderId="64" xfId="52" applyNumberFormat="1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10" xfId="52" applyNumberFormat="1" applyFont="1" applyBorder="1" applyAlignment="1">
      <alignment vertical="center"/>
      <protection/>
    </xf>
    <xf numFmtId="0" fontId="5" fillId="0" borderId="4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5" fillId="0" borderId="68" xfId="0" applyFont="1" applyFill="1" applyBorder="1" applyAlignment="1">
      <alignment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0" xfId="52">
      <alignment/>
      <protection/>
    </xf>
    <xf numFmtId="0" fontId="15" fillId="0" borderId="0" xfId="52" applyFont="1" applyAlignment="1">
      <alignment horizontal="center"/>
      <protection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horizontal="right" vertical="center"/>
      <protection/>
    </xf>
    <xf numFmtId="0" fontId="4" fillId="33" borderId="20" xfId="52" applyFont="1" applyFill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22" fillId="33" borderId="18" xfId="52" applyFont="1" applyFill="1" applyBorder="1" applyAlignment="1">
      <alignment horizontal="center" vertical="center"/>
      <protection/>
    </xf>
    <xf numFmtId="0" fontId="4" fillId="33" borderId="30" xfId="52" applyFont="1" applyFill="1" applyBorder="1" applyAlignment="1">
      <alignment horizontal="center" vertical="center"/>
      <protection/>
    </xf>
    <xf numFmtId="0" fontId="16" fillId="33" borderId="12" xfId="52" applyFont="1" applyFill="1" applyBorder="1" applyAlignment="1">
      <alignment horizontal="center" vertical="center" wrapText="1"/>
      <protection/>
    </xf>
    <xf numFmtId="0" fontId="18" fillId="0" borderId="28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18" fillId="0" borderId="30" xfId="52" applyFont="1" applyBorder="1" applyAlignment="1">
      <alignment horizontal="center" vertical="center"/>
      <protection/>
    </xf>
    <xf numFmtId="0" fontId="18" fillId="0" borderId="29" xfId="52" applyFont="1" applyBorder="1" applyAlignment="1">
      <alignment horizontal="center" vertical="center"/>
      <protection/>
    </xf>
    <xf numFmtId="0" fontId="0" fillId="0" borderId="28" xfId="52" applyBorder="1" applyAlignment="1">
      <alignment horizontal="center" vertical="center"/>
      <protection/>
    </xf>
    <xf numFmtId="0" fontId="13" fillId="0" borderId="10" xfId="52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4" fontId="0" fillId="0" borderId="29" xfId="52" applyNumberFormat="1" applyBorder="1" applyAlignment="1">
      <alignment vertical="center"/>
      <protection/>
    </xf>
    <xf numFmtId="0" fontId="0" fillId="0" borderId="17" xfId="52" applyBorder="1" applyAlignment="1">
      <alignment horizontal="center" vertical="center"/>
      <protection/>
    </xf>
    <xf numFmtId="0" fontId="0" fillId="0" borderId="10" xfId="52" applyBorder="1" applyAlignment="1">
      <alignment horizontal="left" vertical="center"/>
      <protection/>
    </xf>
    <xf numFmtId="4" fontId="0" fillId="0" borderId="16" xfId="52" applyNumberFormat="1" applyBorder="1" applyAlignment="1">
      <alignment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4" fontId="0" fillId="0" borderId="10" xfId="52" applyNumberFormat="1" applyBorder="1" applyAlignment="1">
      <alignment horizontal="center" vertical="center"/>
      <protection/>
    </xf>
    <xf numFmtId="0" fontId="0" fillId="0" borderId="29" xfId="52" applyBorder="1" applyAlignment="1">
      <alignment vertical="center"/>
      <protection/>
    </xf>
    <xf numFmtId="0" fontId="0" fillId="0" borderId="69" xfId="52" applyBorder="1" applyAlignment="1">
      <alignment horizontal="center" vertical="center"/>
      <protection/>
    </xf>
    <xf numFmtId="0" fontId="0" fillId="0" borderId="10" xfId="52" applyBorder="1" applyAlignment="1">
      <alignment horizontal="left" vertical="center" indent="1"/>
      <protection/>
    </xf>
    <xf numFmtId="0" fontId="0" fillId="0" borderId="10" xfId="52" applyBorder="1" applyAlignment="1">
      <alignment vertical="center"/>
      <protection/>
    </xf>
    <xf numFmtId="0" fontId="0" fillId="0" borderId="16" xfId="52" applyBorder="1" applyAlignment="1">
      <alignment vertical="center"/>
      <protection/>
    </xf>
    <xf numFmtId="0" fontId="0" fillId="0" borderId="70" xfId="52" applyBorder="1" applyAlignment="1">
      <alignment horizontal="center" vertical="center"/>
      <protection/>
    </xf>
    <xf numFmtId="0" fontId="0" fillId="0" borderId="10" xfId="52" applyBorder="1" applyAlignment="1">
      <alignment horizontal="left" vertical="center" indent="2"/>
      <protection/>
    </xf>
    <xf numFmtId="0" fontId="4" fillId="0" borderId="37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vertical="center"/>
      <protection/>
    </xf>
    <xf numFmtId="4" fontId="4" fillId="0" borderId="39" xfId="52" applyNumberFormat="1" applyFont="1" applyBorder="1" applyAlignment="1">
      <alignment vertical="center"/>
      <protection/>
    </xf>
    <xf numFmtId="0" fontId="14" fillId="0" borderId="0" xfId="52" applyFont="1">
      <alignment/>
      <protection/>
    </xf>
    <xf numFmtId="0" fontId="15" fillId="0" borderId="0" xfId="0" applyFont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7" fontId="1" fillId="0" borderId="29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02" fillId="0" borderId="38" xfId="0" applyNumberFormat="1" applyFont="1" applyBorder="1" applyAlignment="1">
      <alignment vertical="center"/>
    </xf>
    <xf numFmtId="164" fontId="102" fillId="0" borderId="39" xfId="0" applyNumberFormat="1" applyFont="1" applyBorder="1" applyAlignment="1">
      <alignment vertical="center"/>
    </xf>
    <xf numFmtId="0" fontId="0" fillId="0" borderId="0" xfId="0" applyAlignment="1">
      <alignment/>
    </xf>
    <xf numFmtId="0" fontId="3" fillId="0" borderId="0" xfId="52" applyFont="1" applyFill="1">
      <alignment/>
      <protection/>
    </xf>
    <xf numFmtId="4" fontId="3" fillId="0" borderId="16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right" vertical="center"/>
    </xf>
    <xf numFmtId="4" fontId="102" fillId="0" borderId="38" xfId="0" applyNumberFormat="1" applyFont="1" applyBorder="1" applyAlignment="1">
      <alignment vertical="center"/>
    </xf>
    <xf numFmtId="4" fontId="110" fillId="0" borderId="3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33" borderId="71" xfId="0" applyNumberFormat="1" applyFont="1" applyFill="1" applyBorder="1" applyAlignment="1">
      <alignment horizontal="center" vertical="center"/>
    </xf>
    <xf numFmtId="0" fontId="22" fillId="33" borderId="72" xfId="0" applyNumberFormat="1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 wrapText="1"/>
    </xf>
    <xf numFmtId="7" fontId="22" fillId="33" borderId="2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49" fontId="102" fillId="0" borderId="13" xfId="0" applyNumberFormat="1" applyFont="1" applyBorder="1" applyAlignment="1">
      <alignment horizontal="center" vertical="center" wrapText="1"/>
    </xf>
    <xf numFmtId="49" fontId="102" fillId="0" borderId="14" xfId="0" applyNumberFormat="1" applyFont="1" applyBorder="1" applyAlignment="1">
      <alignment horizontal="center" vertical="center" wrapText="1"/>
    </xf>
    <xf numFmtId="7" fontId="102" fillId="0" borderId="14" xfId="0" applyNumberFormat="1" applyFont="1" applyBorder="1" applyAlignment="1">
      <alignment vertical="center" wrapText="1"/>
    </xf>
    <xf numFmtId="7" fontId="102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49" fontId="29" fillId="0" borderId="71" xfId="0" applyNumberFormat="1" applyFont="1" applyBorder="1" applyAlignment="1">
      <alignment horizontal="center" vertical="center" wrapText="1"/>
    </xf>
    <xf numFmtId="8" fontId="104" fillId="0" borderId="25" xfId="0" applyNumberFormat="1" applyFont="1" applyBorder="1" applyAlignment="1" quotePrefix="1">
      <alignment horizontal="center" vertical="center"/>
    </xf>
    <xf numFmtId="49" fontId="104" fillId="0" borderId="25" xfId="0" applyNumberFormat="1" applyFont="1" applyBorder="1" applyAlignment="1">
      <alignment horizontal="center" vertical="center"/>
    </xf>
    <xf numFmtId="0" fontId="104" fillId="0" borderId="25" xfId="0" applyFont="1" applyBorder="1" applyAlignment="1">
      <alignment horizontal="left" vertical="center" wrapText="1"/>
    </xf>
    <xf numFmtId="7" fontId="104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49" fontId="29" fillId="0" borderId="28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7" fontId="1" fillId="0" borderId="16" xfId="0" applyNumberFormat="1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vertical="center"/>
    </xf>
    <xf numFmtId="7" fontId="6" fillId="0" borderId="10" xfId="0" applyNumberFormat="1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49" fontId="31" fillId="0" borderId="28" xfId="0" applyNumberFormat="1" applyFont="1" applyBorder="1" applyAlignment="1">
      <alignment horizontal="center" vertical="center"/>
    </xf>
    <xf numFmtId="8" fontId="104" fillId="0" borderId="10" xfId="0" applyNumberFormat="1" applyFont="1" applyBorder="1" applyAlignment="1">
      <alignment horizontal="center" vertical="center"/>
    </xf>
    <xf numFmtId="49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left" vertical="center" wrapText="1"/>
    </xf>
    <xf numFmtId="7" fontId="104" fillId="0" borderId="16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7" fontId="1" fillId="0" borderId="16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7" fontId="104" fillId="0" borderId="16" xfId="0" applyNumberFormat="1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7" fontId="1" fillId="0" borderId="4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104" fillId="0" borderId="10" xfId="0" applyNumberFormat="1" applyFont="1" applyBorder="1" applyAlignment="1" quotePrefix="1">
      <alignment horizontal="center" vertical="center"/>
    </xf>
    <xf numFmtId="7" fontId="1" fillId="0" borderId="10" xfId="0" applyNumberFormat="1" applyFont="1" applyFill="1" applyBorder="1" applyAlignment="1">
      <alignment horizontal="right" vertical="center"/>
    </xf>
    <xf numFmtId="0" fontId="30" fillId="0" borderId="43" xfId="0" applyFon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vertical="center"/>
    </xf>
    <xf numFmtId="7" fontId="6" fillId="0" borderId="37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7" fontId="102" fillId="0" borderId="22" xfId="0" applyNumberFormat="1" applyFont="1" applyFill="1" applyBorder="1" applyAlignment="1">
      <alignment vertical="center" wrapText="1"/>
    </xf>
    <xf numFmtId="49" fontId="31" fillId="0" borderId="24" xfId="0" applyNumberFormat="1" applyFont="1" applyBorder="1" applyAlignment="1">
      <alignment horizontal="center" vertical="center"/>
    </xf>
    <xf numFmtId="0" fontId="104" fillId="0" borderId="25" xfId="0" applyNumberFormat="1" applyFont="1" applyBorder="1" applyAlignment="1">
      <alignment horizontal="center" vertical="center"/>
    </xf>
    <xf numFmtId="7" fontId="104" fillId="0" borderId="26" xfId="0" applyNumberFormat="1" applyFont="1" applyFill="1" applyBorder="1" applyAlignment="1">
      <alignment horizontal="right" vertical="center"/>
    </xf>
    <xf numFmtId="49" fontId="3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8" fontId="1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7" fontId="1" fillId="0" borderId="38" xfId="0" applyNumberFormat="1" applyFont="1" applyFill="1" applyBorder="1" applyAlignment="1">
      <alignment horizontal="right" vertical="center"/>
    </xf>
    <xf numFmtId="8" fontId="104" fillId="0" borderId="2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8" fontId="31" fillId="0" borderId="10" xfId="0" applyNumberFormat="1" applyFont="1" applyBorder="1" applyAlignment="1">
      <alignment horizontal="center" vertical="center"/>
    </xf>
    <xf numFmtId="7" fontId="1" fillId="0" borderId="16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vertical="center"/>
    </xf>
    <xf numFmtId="0" fontId="102" fillId="0" borderId="14" xfId="0" applyFont="1" applyBorder="1" applyAlignment="1">
      <alignment vertical="center"/>
    </xf>
    <xf numFmtId="49" fontId="102" fillId="0" borderId="24" xfId="0" applyNumberFormat="1" applyFont="1" applyBorder="1" applyAlignment="1">
      <alignment horizontal="center" vertical="center" wrapText="1"/>
    </xf>
    <xf numFmtId="0" fontId="104" fillId="0" borderId="11" xfId="0" applyNumberFormat="1" applyFont="1" applyBorder="1" applyAlignment="1">
      <alignment horizontal="center" vertical="center"/>
    </xf>
    <xf numFmtId="49" fontId="104" fillId="0" borderId="11" xfId="0" applyNumberFormat="1" applyFont="1" applyBorder="1" applyAlignment="1">
      <alignment horizontal="center" vertical="center"/>
    </xf>
    <xf numFmtId="0" fontId="104" fillId="0" borderId="11" xfId="0" applyFont="1" applyBorder="1" applyAlignment="1">
      <alignment horizontal="left" vertical="center" wrapText="1"/>
    </xf>
    <xf numFmtId="7" fontId="104" fillId="0" borderId="26" xfId="0" applyNumberFormat="1" applyFont="1" applyFill="1" applyBorder="1" applyAlignment="1">
      <alignment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0" xfId="0" applyNumberFormat="1" applyFont="1" applyBorder="1" applyAlignment="1">
      <alignment horizontal="center" vertical="center" wrapText="1"/>
    </xf>
    <xf numFmtId="7" fontId="1" fillId="0" borderId="16" xfId="0" applyNumberFormat="1" applyFont="1" applyFill="1" applyBorder="1" applyAlignment="1">
      <alignment vertical="center" wrapText="1"/>
    </xf>
    <xf numFmtId="49" fontId="31" fillId="0" borderId="15" xfId="0" applyNumberFormat="1" applyFont="1" applyBorder="1" applyAlignment="1">
      <alignment horizontal="center" vertical="center"/>
    </xf>
    <xf numFmtId="8" fontId="104" fillId="0" borderId="11" xfId="0" applyNumberFormat="1" applyFont="1" applyBorder="1" applyAlignment="1">
      <alignment horizontal="center" vertical="center"/>
    </xf>
    <xf numFmtId="7" fontId="104" fillId="0" borderId="30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8" fontId="33" fillId="0" borderId="10" xfId="0" applyNumberFormat="1" applyFont="1" applyBorder="1" applyAlignment="1">
      <alignment horizontal="center" vertical="center"/>
    </xf>
    <xf numFmtId="49" fontId="31" fillId="0" borderId="41" xfId="0" applyNumberFormat="1" applyFont="1" applyBorder="1" applyAlignment="1">
      <alignment horizontal="center" vertical="center"/>
    </xf>
    <xf numFmtId="7" fontId="1" fillId="0" borderId="42" xfId="0" applyNumberFormat="1" applyFont="1" applyFill="1" applyBorder="1" applyAlignment="1">
      <alignment horizontal="right" vertical="center"/>
    </xf>
    <xf numFmtId="49" fontId="1" fillId="0" borderId="36" xfId="0" applyNumberFormat="1" applyFont="1" applyBorder="1" applyAlignment="1">
      <alignment horizontal="center" vertical="center"/>
    </xf>
    <xf numFmtId="7" fontId="1" fillId="0" borderId="38" xfId="0" applyNumberFormat="1" applyFont="1" applyFill="1" applyBorder="1" applyAlignment="1">
      <alignment horizontal="right" vertical="center"/>
    </xf>
    <xf numFmtId="49" fontId="102" fillId="0" borderId="22" xfId="0" applyNumberFormat="1" applyFont="1" applyBorder="1" applyAlignment="1">
      <alignment horizontal="center" vertical="center" wrapText="1"/>
    </xf>
    <xf numFmtId="7" fontId="102" fillId="0" borderId="44" xfId="0" applyNumberFormat="1" applyFont="1" applyBorder="1" applyAlignment="1">
      <alignment vertical="center" wrapText="1"/>
    </xf>
    <xf numFmtId="7" fontId="1" fillId="0" borderId="16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vertical="center"/>
    </xf>
    <xf numFmtId="0" fontId="104" fillId="0" borderId="10" xfId="0" applyFont="1" applyFill="1" applyBorder="1" applyAlignment="1">
      <alignment vertical="center"/>
    </xf>
    <xf numFmtId="165" fontId="109" fillId="0" borderId="10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0" fontId="102" fillId="0" borderId="14" xfId="0" applyFont="1" applyBorder="1" applyAlignment="1">
      <alignment vertical="center" wrapText="1"/>
    </xf>
    <xf numFmtId="49" fontId="31" fillId="0" borderId="17" xfId="0" applyNumberFormat="1" applyFont="1" applyBorder="1" applyAlignment="1">
      <alignment horizontal="center" vertical="center"/>
    </xf>
    <xf numFmtId="8" fontId="104" fillId="0" borderId="18" xfId="0" applyNumberFormat="1" applyFont="1" applyBorder="1" applyAlignment="1">
      <alignment horizontal="center" vertical="center"/>
    </xf>
    <xf numFmtId="7" fontId="1" fillId="0" borderId="19" xfId="0" applyNumberFormat="1" applyFont="1" applyFill="1" applyBorder="1" applyAlignment="1">
      <alignment horizontal="right" vertical="center"/>
    </xf>
    <xf numFmtId="164" fontId="6" fillId="0" borderId="18" xfId="0" applyNumberFormat="1" applyFont="1" applyBorder="1" applyAlignment="1">
      <alignment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164" fontId="6" fillId="0" borderId="37" xfId="0" applyNumberFormat="1" applyFont="1" applyBorder="1" applyAlignment="1">
      <alignment vertical="center"/>
    </xf>
    <xf numFmtId="8" fontId="21" fillId="0" borderId="10" xfId="0" applyNumberFormat="1" applyFont="1" applyBorder="1" applyAlignment="1">
      <alignment horizontal="center" vertical="center"/>
    </xf>
    <xf numFmtId="8" fontId="21" fillId="0" borderId="11" xfId="0" applyNumberFormat="1" applyFont="1" applyBorder="1" applyAlignment="1">
      <alignment horizontal="center" vertical="center"/>
    </xf>
    <xf numFmtId="7" fontId="1" fillId="0" borderId="30" xfId="0" applyNumberFormat="1" applyFont="1" applyFill="1" applyBorder="1" applyAlignment="1">
      <alignment horizontal="right" vertical="center"/>
    </xf>
    <xf numFmtId="8" fontId="109" fillId="0" borderId="11" xfId="0" applyNumberFormat="1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04" fillId="0" borderId="25" xfId="0" applyFont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  <xf numFmtId="0" fontId="104" fillId="0" borderId="25" xfId="0" applyFont="1" applyBorder="1" applyAlignment="1">
      <alignment vertical="center" wrapText="1"/>
    </xf>
    <xf numFmtId="0" fontId="104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 vertical="center" wrapText="1"/>
    </xf>
    <xf numFmtId="0" fontId="104" fillId="0" borderId="10" xfId="0" applyFont="1" applyFill="1" applyBorder="1" applyAlignment="1">
      <alignment vertical="center" wrapText="1"/>
    </xf>
    <xf numFmtId="165" fontId="1" fillId="0" borderId="37" xfId="0" applyNumberFormat="1" applyFont="1" applyBorder="1" applyAlignment="1">
      <alignment horizontal="center" vertical="center"/>
    </xf>
    <xf numFmtId="49" fontId="104" fillId="0" borderId="34" xfId="0" applyNumberFormat="1" applyFont="1" applyBorder="1" applyAlignment="1">
      <alignment horizontal="center" vertical="center"/>
    </xf>
    <xf numFmtId="49" fontId="102" fillId="0" borderId="44" xfId="0" applyNumberFormat="1" applyFont="1" applyBorder="1" applyAlignment="1">
      <alignment horizontal="center" vertical="center" wrapText="1"/>
    </xf>
    <xf numFmtId="8" fontId="118" fillId="0" borderId="25" xfId="0" applyNumberFormat="1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7" fontId="6" fillId="0" borderId="16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/>
    </xf>
    <xf numFmtId="49" fontId="104" fillId="0" borderId="72" xfId="0" applyNumberFormat="1" applyFont="1" applyBorder="1" applyAlignment="1">
      <alignment horizontal="center" vertical="center"/>
    </xf>
    <xf numFmtId="8" fontId="104" fillId="0" borderId="72" xfId="0" applyNumberFormat="1" applyFont="1" applyBorder="1" applyAlignment="1">
      <alignment horizontal="center" vertical="center"/>
    </xf>
    <xf numFmtId="0" fontId="104" fillId="0" borderId="72" xfId="0" applyFont="1" applyBorder="1" applyAlignment="1">
      <alignment horizontal="left" vertical="center" wrapText="1"/>
    </xf>
    <xf numFmtId="7" fontId="104" fillId="0" borderId="20" xfId="0" applyNumberFormat="1" applyFont="1" applyFill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7" fontId="1" fillId="0" borderId="16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7" fontId="1" fillId="0" borderId="30" xfId="0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04" fillId="0" borderId="25" xfId="0" applyNumberFormat="1" applyFont="1" applyFill="1" applyBorder="1" applyAlignment="1">
      <alignment horizontal="center" vertical="center" wrapText="1"/>
    </xf>
    <xf numFmtId="49" fontId="102" fillId="0" borderId="25" xfId="0" applyNumberFormat="1" applyFont="1" applyBorder="1" applyAlignment="1">
      <alignment horizontal="center" vertical="center" wrapText="1"/>
    </xf>
    <xf numFmtId="0" fontId="104" fillId="0" borderId="25" xfId="0" applyFont="1" applyBorder="1" applyAlignment="1">
      <alignment vertical="center"/>
    </xf>
    <xf numFmtId="49" fontId="20" fillId="0" borderId="28" xfId="0" applyNumberFormat="1" applyFont="1" applyBorder="1" applyAlignment="1">
      <alignment horizontal="center" vertical="center" wrapText="1"/>
    </xf>
    <xf numFmtId="8" fontId="107" fillId="0" borderId="10" xfId="0" applyNumberFormat="1" applyFont="1" applyBorder="1" applyAlignment="1">
      <alignment horizontal="center" vertical="center"/>
    </xf>
    <xf numFmtId="7" fontId="104" fillId="0" borderId="16" xfId="0" applyNumberFormat="1" applyFont="1" applyFill="1" applyBorder="1" applyAlignment="1">
      <alignment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7" fontId="1" fillId="0" borderId="30" xfId="0" applyNumberFormat="1" applyFont="1" applyFill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8" fontId="10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right" vertical="center"/>
    </xf>
    <xf numFmtId="49" fontId="102" fillId="0" borderId="13" xfId="0" applyNumberFormat="1" applyFont="1" applyBorder="1" applyAlignment="1">
      <alignment horizontal="center" vertical="center"/>
    </xf>
    <xf numFmtId="49" fontId="103" fillId="0" borderId="14" xfId="0" applyNumberFormat="1" applyFont="1" applyBorder="1" applyAlignment="1">
      <alignment horizontal="center" vertical="center"/>
    </xf>
    <xf numFmtId="0" fontId="102" fillId="0" borderId="14" xfId="0" applyFont="1" applyBorder="1" applyAlignment="1">
      <alignment horizontal="left" vertical="center" wrapText="1"/>
    </xf>
    <xf numFmtId="7" fontId="102" fillId="0" borderId="22" xfId="0" applyNumberFormat="1" applyFont="1" applyFill="1" applyBorder="1" applyAlignment="1">
      <alignment horizontal="right" vertical="center"/>
    </xf>
    <xf numFmtId="49" fontId="102" fillId="0" borderId="24" xfId="0" applyNumberFormat="1" applyFont="1" applyBorder="1" applyAlignment="1">
      <alignment horizontal="center" vertical="center"/>
    </xf>
    <xf numFmtId="0" fontId="111" fillId="0" borderId="25" xfId="0" applyFont="1" applyFill="1" applyBorder="1" applyAlignment="1">
      <alignment horizontal="center" vertical="center" wrapText="1"/>
    </xf>
    <xf numFmtId="0" fontId="117" fillId="0" borderId="25" xfId="0" applyFont="1" applyFill="1" applyBorder="1" applyAlignment="1">
      <alignment horizontal="center" vertical="center" wrapText="1"/>
    </xf>
    <xf numFmtId="0" fontId="111" fillId="0" borderId="25" xfId="0" applyFont="1" applyFill="1" applyBorder="1" applyAlignment="1">
      <alignment vertical="center" wrapText="1"/>
    </xf>
    <xf numFmtId="49" fontId="102" fillId="0" borderId="15" xfId="0" applyNumberFormat="1" applyFont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 wrapText="1"/>
    </xf>
    <xf numFmtId="49" fontId="102" fillId="0" borderId="28" xfId="0" applyNumberFormat="1" applyFont="1" applyBorder="1" applyAlignment="1">
      <alignment horizontal="center" vertical="center"/>
    </xf>
    <xf numFmtId="49" fontId="103" fillId="0" borderId="10" xfId="0" applyNumberFormat="1" applyFont="1" applyBorder="1" applyAlignment="1">
      <alignment horizontal="center" vertical="center"/>
    </xf>
    <xf numFmtId="0" fontId="104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02" fillId="0" borderId="14" xfId="0" applyFont="1" applyFill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0" fontId="104" fillId="0" borderId="25" xfId="0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04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49" fontId="104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7" fontId="104" fillId="0" borderId="30" xfId="0" applyNumberFormat="1" applyFont="1" applyFill="1" applyBorder="1" applyAlignment="1">
      <alignment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0" fontId="104" fillId="0" borderId="11" xfId="0" applyFont="1" applyBorder="1" applyAlignment="1">
      <alignment vertical="center"/>
    </xf>
    <xf numFmtId="49" fontId="102" fillId="0" borderId="15" xfId="0" applyNumberFormat="1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49" fontId="102" fillId="0" borderId="36" xfId="0" applyNumberFormat="1" applyFont="1" applyBorder="1" applyAlignment="1">
      <alignment horizontal="center" vertical="center" wrapText="1"/>
    </xf>
    <xf numFmtId="49" fontId="102" fillId="0" borderId="37" xfId="0" applyNumberFormat="1" applyFont="1" applyBorder="1" applyAlignment="1">
      <alignment horizontal="center" vertical="center" wrapText="1"/>
    </xf>
    <xf numFmtId="7" fontId="1" fillId="0" borderId="38" xfId="0" applyNumberFormat="1" applyFont="1" applyFill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8" fontId="109" fillId="0" borderId="7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8" fontId="104" fillId="0" borderId="10" xfId="0" applyNumberFormat="1" applyFont="1" applyFill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8" fontId="104" fillId="0" borderId="25" xfId="0" applyNumberFormat="1" applyFont="1" applyFill="1" applyBorder="1" applyAlignment="1">
      <alignment horizontal="center" vertical="center"/>
    </xf>
    <xf numFmtId="49" fontId="104" fillId="0" borderId="10" xfId="0" applyNumberFormat="1" applyFont="1" applyFill="1" applyBorder="1" applyAlignment="1">
      <alignment horizontal="center" vertical="center"/>
    </xf>
    <xf numFmtId="49" fontId="107" fillId="0" borderId="10" xfId="0" applyNumberFormat="1" applyFont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left" vertical="center" wrapText="1"/>
    </xf>
    <xf numFmtId="49" fontId="1" fillId="0" borderId="74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7" fontId="1" fillId="0" borderId="75" xfId="0" applyNumberFormat="1" applyFont="1" applyBorder="1" applyAlignment="1">
      <alignment horizontal="right" vertical="center"/>
    </xf>
    <xf numFmtId="49" fontId="0" fillId="0" borderId="37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19" fillId="0" borderId="45" xfId="0" applyNumberFormat="1" applyFont="1" applyBorder="1" applyAlignment="1">
      <alignment horizontal="center" vertical="center" wrapText="1"/>
    </xf>
    <xf numFmtId="0" fontId="119" fillId="0" borderId="46" xfId="0" applyNumberFormat="1" applyFont="1" applyBorder="1" applyAlignment="1">
      <alignment horizontal="center" vertical="center" wrapText="1"/>
    </xf>
    <xf numFmtId="7" fontId="119" fillId="0" borderId="46" xfId="0" applyNumberFormat="1" applyFont="1" applyBorder="1" applyAlignment="1">
      <alignment horizontal="center" vertical="center" wrapText="1"/>
    </xf>
    <xf numFmtId="0" fontId="119" fillId="0" borderId="44" xfId="0" applyNumberFormat="1" applyFont="1" applyBorder="1" applyAlignment="1">
      <alignment horizontal="left" vertical="center" wrapText="1"/>
    </xf>
    <xf numFmtId="7" fontId="112" fillId="0" borderId="22" xfId="0" applyNumberFormat="1" applyFont="1" applyFill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31" fillId="0" borderId="0" xfId="0" applyNumberFormat="1" applyFont="1" applyBorder="1" applyAlignment="1">
      <alignment horizontal="right" vertical="center"/>
    </xf>
    <xf numFmtId="7" fontId="0" fillId="0" borderId="0" xfId="0" applyNumberFormat="1" applyFont="1" applyBorder="1" applyAlignment="1">
      <alignment vertical="center"/>
    </xf>
    <xf numFmtId="49" fontId="104" fillId="0" borderId="10" xfId="0" applyNumberFormat="1" applyFont="1" applyBorder="1" applyAlignment="1">
      <alignment horizontal="center" vertical="center"/>
    </xf>
    <xf numFmtId="8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left" vertical="center" wrapText="1"/>
    </xf>
    <xf numFmtId="0" fontId="30" fillId="0" borderId="3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110" fillId="0" borderId="28" xfId="0" applyFont="1" applyFill="1" applyBorder="1" applyAlignment="1" quotePrefix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7" fontId="102" fillId="0" borderId="10" xfId="0" applyNumberFormat="1" applyFont="1" applyBorder="1" applyAlignment="1">
      <alignment vertical="center" wrapText="1"/>
    </xf>
    <xf numFmtId="4" fontId="110" fillId="0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13" fillId="0" borderId="28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 quotePrefix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vertical="center" wrapText="1"/>
    </xf>
    <xf numFmtId="4" fontId="120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0" fontId="42" fillId="0" borderId="29" xfId="0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left" vertical="center" wrapText="1"/>
    </xf>
    <xf numFmtId="0" fontId="110" fillId="0" borderId="28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4" fontId="110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0" fillId="0" borderId="29" xfId="0" applyFont="1" applyBorder="1" applyAlignment="1">
      <alignment horizontal="center" vertical="center" wrapText="1"/>
    </xf>
    <xf numFmtId="4" fontId="120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29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8" fillId="0" borderId="11" xfId="0" applyNumberFormat="1" applyFont="1" applyBorder="1" applyAlignment="1">
      <alignment horizontal="center" vertical="center"/>
    </xf>
    <xf numFmtId="49" fontId="104" fillId="0" borderId="11" xfId="0" applyNumberFormat="1" applyFont="1" applyBorder="1" applyAlignment="1">
      <alignment horizontal="center" vertical="center"/>
    </xf>
    <xf numFmtId="0" fontId="108" fillId="0" borderId="11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vertical="center"/>
    </xf>
    <xf numFmtId="4" fontId="44" fillId="0" borderId="10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104" fillId="0" borderId="11" xfId="0" applyNumberFormat="1" applyFont="1" applyBorder="1" applyAlignment="1">
      <alignment horizontal="center" vertical="center"/>
    </xf>
    <xf numFmtId="0" fontId="104" fillId="0" borderId="11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9" fontId="102" fillId="0" borderId="10" xfId="0" applyNumberFormat="1" applyFont="1" applyBorder="1" applyAlignment="1">
      <alignment horizontal="center" vertical="center" wrapText="1"/>
    </xf>
    <xf numFmtId="49" fontId="102" fillId="0" borderId="73" xfId="0" applyNumberFormat="1" applyFont="1" applyBorder="1" applyAlignment="1">
      <alignment horizontal="center" vertical="center" wrapText="1"/>
    </xf>
    <xf numFmtId="49" fontId="102" fillId="0" borderId="41" xfId="0" applyNumberFormat="1" applyFont="1" applyBorder="1" applyAlignment="1">
      <alignment horizontal="center" vertical="center" wrapText="1"/>
    </xf>
    <xf numFmtId="49" fontId="104" fillId="0" borderId="10" xfId="0" applyNumberFormat="1" applyFont="1" applyBorder="1" applyAlignment="1">
      <alignment horizontal="center" vertical="center"/>
    </xf>
    <xf numFmtId="8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49" fontId="102" fillId="0" borderId="15" xfId="0" applyNumberFormat="1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vertical="center" wrapText="1"/>
    </xf>
    <xf numFmtId="8" fontId="104" fillId="0" borderId="11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49" fontId="102" fillId="0" borderId="28" xfId="0" applyNumberFormat="1" applyFont="1" applyBorder="1" applyAlignment="1">
      <alignment horizontal="center" vertical="center" wrapText="1"/>
    </xf>
    <xf numFmtId="4" fontId="117" fillId="0" borderId="10" xfId="0" applyNumberFormat="1" applyFont="1" applyFill="1" applyBorder="1" applyAlignment="1">
      <alignment horizontal="left" vertical="center" wrapText="1"/>
    </xf>
    <xf numFmtId="49" fontId="102" fillId="0" borderId="17" xfId="0" applyNumberFormat="1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1" fillId="0" borderId="14" xfId="0" applyFont="1" applyFill="1" applyBorder="1" applyAlignment="1">
      <alignment horizontal="left" vertical="center" wrapText="1"/>
    </xf>
    <xf numFmtId="4" fontId="122" fillId="0" borderId="14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6" fillId="0" borderId="52" xfId="0" applyNumberFormat="1" applyFont="1" applyBorder="1" applyAlignment="1">
      <alignment vertical="center"/>
    </xf>
    <xf numFmtId="4" fontId="114" fillId="0" borderId="48" xfId="52" applyNumberFormat="1" applyFont="1" applyBorder="1" applyAlignment="1">
      <alignment vertical="center"/>
      <protection/>
    </xf>
    <xf numFmtId="0" fontId="1" fillId="0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2" fillId="0" borderId="76" xfId="0" applyFont="1" applyBorder="1" applyAlignment="1">
      <alignment horizontal="center" vertical="center"/>
    </xf>
    <xf numFmtId="0" fontId="102" fillId="0" borderId="77" xfId="0" applyFont="1" applyBorder="1" applyAlignment="1">
      <alignment horizontal="center" vertical="center"/>
    </xf>
    <xf numFmtId="0" fontId="102" fillId="0" borderId="7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79" xfId="52" applyFont="1" applyBorder="1" applyAlignment="1">
      <alignment horizontal="center" vertical="center"/>
      <protection/>
    </xf>
    <xf numFmtId="0" fontId="3" fillId="0" borderId="80" xfId="52" applyFont="1" applyBorder="1" applyAlignment="1">
      <alignment horizontal="center" vertical="center"/>
      <protection/>
    </xf>
    <xf numFmtId="0" fontId="3" fillId="0" borderId="81" xfId="52" applyFont="1" applyBorder="1" applyAlignment="1">
      <alignment horizontal="center" vertical="center"/>
      <protection/>
    </xf>
    <xf numFmtId="49" fontId="3" fillId="0" borderId="82" xfId="52" applyNumberFormat="1" applyFont="1" applyBorder="1" applyAlignment="1">
      <alignment horizontal="left" vertical="center" wrapText="1"/>
      <protection/>
    </xf>
    <xf numFmtId="49" fontId="3" fillId="0" borderId="18" xfId="52" applyNumberFormat="1" applyFont="1" applyBorder="1" applyAlignment="1">
      <alignment horizontal="left" vertical="center" wrapText="1"/>
      <protection/>
    </xf>
    <xf numFmtId="49" fontId="3" fillId="0" borderId="51" xfId="52" applyNumberFormat="1" applyFont="1" applyBorder="1" applyAlignment="1">
      <alignment horizontal="left" vertical="center" wrapText="1"/>
      <protection/>
    </xf>
    <xf numFmtId="0" fontId="0" fillId="0" borderId="4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3" fillId="0" borderId="82" xfId="52" applyNumberFormat="1" applyFont="1" applyBorder="1" applyAlignment="1">
      <alignment horizontal="left" vertical="center"/>
      <protection/>
    </xf>
    <xf numFmtId="49" fontId="3" fillId="0" borderId="18" xfId="52" applyNumberFormat="1" applyFont="1" applyBorder="1" applyAlignment="1">
      <alignment horizontal="left" vertical="center"/>
      <protection/>
    </xf>
    <xf numFmtId="49" fontId="3" fillId="0" borderId="51" xfId="52" applyNumberFormat="1" applyFont="1" applyBorder="1" applyAlignment="1">
      <alignment horizontal="left" vertical="center"/>
      <protection/>
    </xf>
    <xf numFmtId="0" fontId="3" fillId="0" borderId="84" xfId="52" applyFont="1" applyBorder="1" applyAlignment="1">
      <alignment horizontal="center" vertical="center"/>
      <protection/>
    </xf>
    <xf numFmtId="0" fontId="3" fillId="0" borderId="85" xfId="52" applyFont="1" applyBorder="1" applyAlignment="1">
      <alignment horizontal="center" vertical="center"/>
      <protection/>
    </xf>
    <xf numFmtId="0" fontId="3" fillId="0" borderId="86" xfId="52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49" fontId="3" fillId="0" borderId="82" xfId="52" applyNumberFormat="1" applyFont="1" applyBorder="1" applyAlignment="1">
      <alignment vertical="center"/>
      <protection/>
    </xf>
    <xf numFmtId="49" fontId="3" fillId="0" borderId="51" xfId="52" applyNumberFormat="1" applyFont="1" applyBorder="1" applyAlignment="1">
      <alignment vertical="center"/>
      <protection/>
    </xf>
    <xf numFmtId="0" fontId="116" fillId="0" borderId="30" xfId="52" applyFont="1" applyBorder="1" applyAlignment="1">
      <alignment horizontal="center" vertical="center"/>
      <protection/>
    </xf>
    <xf numFmtId="0" fontId="116" fillId="0" borderId="64" xfId="52" applyFont="1" applyBorder="1" applyAlignment="1">
      <alignment horizontal="center" vertical="center"/>
      <protection/>
    </xf>
    <xf numFmtId="49" fontId="3" fillId="0" borderId="57" xfId="52" applyNumberFormat="1" applyFont="1" applyBorder="1" applyAlignment="1">
      <alignment horizontal="left" vertical="center"/>
      <protection/>
    </xf>
    <xf numFmtId="0" fontId="27" fillId="0" borderId="0" xfId="52" applyFont="1" applyAlignment="1">
      <alignment horizontal="center" vertical="center"/>
      <protection/>
    </xf>
    <xf numFmtId="0" fontId="4" fillId="33" borderId="24" xfId="52" applyFont="1" applyFill="1" applyBorder="1" applyAlignment="1">
      <alignment horizontal="center" vertical="center"/>
      <protection/>
    </xf>
    <xf numFmtId="0" fontId="4" fillId="33" borderId="28" xfId="52" applyFont="1" applyFill="1" applyBorder="1" applyAlignment="1">
      <alignment horizontal="center" vertical="center"/>
      <protection/>
    </xf>
    <xf numFmtId="0" fontId="4" fillId="33" borderId="2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26" xfId="52" applyFont="1" applyFill="1" applyBorder="1" applyAlignment="1">
      <alignment horizontal="center" vertical="center" wrapText="1"/>
      <protection/>
    </xf>
    <xf numFmtId="0" fontId="4" fillId="33" borderId="87" xfId="52" applyFont="1" applyFill="1" applyBorder="1" applyAlignment="1">
      <alignment horizontal="center" vertical="center" wrapText="1"/>
      <protection/>
    </xf>
    <xf numFmtId="0" fontId="4" fillId="33" borderId="88" xfId="52" applyFont="1" applyFill="1" applyBorder="1" applyAlignment="1">
      <alignment horizontal="center" vertical="center" wrapText="1"/>
      <protection/>
    </xf>
    <xf numFmtId="0" fontId="4" fillId="33" borderId="89" xfId="52" applyFont="1" applyFill="1" applyBorder="1" applyAlignment="1">
      <alignment horizontal="center" vertical="center" wrapText="1"/>
      <protection/>
    </xf>
    <xf numFmtId="0" fontId="4" fillId="33" borderId="25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33" borderId="27" xfId="52" applyFont="1" applyFill="1" applyBorder="1" applyAlignment="1">
      <alignment horizontal="center" vertical="center" wrapText="1"/>
      <protection/>
    </xf>
    <xf numFmtId="0" fontId="4" fillId="33" borderId="32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32" xfId="52" applyFont="1" applyFill="1" applyBorder="1" applyAlignment="1">
      <alignment horizontal="center" vertical="center"/>
      <protection/>
    </xf>
    <xf numFmtId="0" fontId="4" fillId="33" borderId="73" xfId="52" applyFont="1" applyFill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16" fillId="33" borderId="90" xfId="52" applyFont="1" applyFill="1" applyBorder="1" applyAlignment="1">
      <alignment horizontal="center" vertical="center" wrapText="1"/>
      <protection/>
    </xf>
    <xf numFmtId="0" fontId="4" fillId="33" borderId="91" xfId="52" applyFont="1" applyFill="1" applyBorder="1" applyAlignment="1">
      <alignment horizontal="center" vertical="center" wrapText="1"/>
      <protection/>
    </xf>
    <xf numFmtId="0" fontId="4" fillId="33" borderId="67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1"/>
  <sheetViews>
    <sheetView zoomScalePageLayoutView="0" workbookViewId="0" topLeftCell="A128">
      <selection activeCell="G156" sqref="G156:H157"/>
    </sheetView>
  </sheetViews>
  <sheetFormatPr defaultColWidth="9.140625" defaultRowHeight="12.75"/>
  <cols>
    <col min="1" max="1" width="2.421875" style="25" customWidth="1"/>
    <col min="2" max="2" width="5.7109375" style="25" customWidth="1"/>
    <col min="3" max="3" width="6.00390625" style="25" customWidth="1"/>
    <col min="4" max="4" width="5.8515625" style="26" customWidth="1"/>
    <col min="5" max="5" width="50.00390625" style="25" customWidth="1"/>
    <col min="6" max="6" width="16.8515625" style="25" customWidth="1"/>
    <col min="7" max="7" width="14.28125" style="25" customWidth="1"/>
    <col min="8" max="8" width="16.8515625" style="25" customWidth="1"/>
    <col min="9" max="9" width="36.7109375" style="25" customWidth="1"/>
    <col min="10" max="10" width="0.5625" style="25" customWidth="1"/>
    <col min="11" max="16384" width="9.140625" style="25" customWidth="1"/>
  </cols>
  <sheetData>
    <row r="1" ht="12.75">
      <c r="H1" s="25" t="s">
        <v>335</v>
      </c>
    </row>
    <row r="2" spans="2:8" ht="15.75" customHeight="1">
      <c r="B2" s="27"/>
      <c r="H2" s="28" t="s">
        <v>367</v>
      </c>
    </row>
    <row r="3" ht="12.75">
      <c r="H3" s="28" t="s">
        <v>368</v>
      </c>
    </row>
    <row r="4" ht="18.75">
      <c r="E4" s="29"/>
    </row>
    <row r="5" spans="5:8" ht="8.25" customHeight="1">
      <c r="E5" s="30"/>
      <c r="H5" s="31"/>
    </row>
    <row r="6" spans="3:7" ht="18.75" customHeight="1">
      <c r="C6" s="32"/>
      <c r="E6" s="778" t="s">
        <v>369</v>
      </c>
      <c r="F6" s="778"/>
      <c r="G6" s="778"/>
    </row>
    <row r="7" spans="5:9" ht="12" customHeight="1" thickBot="1">
      <c r="E7" s="33"/>
      <c r="F7" s="34"/>
      <c r="I7" s="35"/>
    </row>
    <row r="8" spans="2:9" s="36" customFormat="1" ht="15" customHeight="1">
      <c r="B8" s="785" t="s">
        <v>0</v>
      </c>
      <c r="C8" s="787" t="s">
        <v>1</v>
      </c>
      <c r="D8" s="789" t="s">
        <v>2</v>
      </c>
      <c r="E8" s="791" t="s">
        <v>3</v>
      </c>
      <c r="F8" s="783" t="s">
        <v>290</v>
      </c>
      <c r="G8" s="793" t="s">
        <v>332</v>
      </c>
      <c r="H8" s="779" t="s">
        <v>333</v>
      </c>
      <c r="I8" s="781" t="s">
        <v>334</v>
      </c>
    </row>
    <row r="9" spans="2:9" s="36" customFormat="1" ht="15" customHeight="1" thickBot="1">
      <c r="B9" s="786"/>
      <c r="C9" s="788"/>
      <c r="D9" s="790"/>
      <c r="E9" s="792"/>
      <c r="F9" s="784"/>
      <c r="G9" s="794"/>
      <c r="H9" s="780"/>
      <c r="I9" s="782"/>
    </row>
    <row r="10" spans="2:9" s="42" customFormat="1" ht="9.75" customHeight="1" thickBot="1">
      <c r="B10" s="37">
        <v>1</v>
      </c>
      <c r="C10" s="38">
        <v>2</v>
      </c>
      <c r="D10" s="38">
        <v>3</v>
      </c>
      <c r="E10" s="38">
        <v>4</v>
      </c>
      <c r="F10" s="39">
        <v>5</v>
      </c>
      <c r="G10" s="40">
        <v>6</v>
      </c>
      <c r="H10" s="40">
        <v>7</v>
      </c>
      <c r="I10" s="41">
        <v>8</v>
      </c>
    </row>
    <row r="11" spans="2:9" s="42" customFormat="1" ht="14.25" customHeight="1" thickBot="1">
      <c r="B11" s="43" t="s">
        <v>65</v>
      </c>
      <c r="C11" s="44"/>
      <c r="D11" s="44"/>
      <c r="E11" s="45" t="s">
        <v>66</v>
      </c>
      <c r="F11" s="46">
        <f>F12+F15</f>
        <v>1288398.19</v>
      </c>
      <c r="G11" s="46">
        <f>G12+G15</f>
        <v>0</v>
      </c>
      <c r="H11" s="46">
        <f>H12+H15</f>
        <v>1288398.19</v>
      </c>
      <c r="I11" s="47"/>
    </row>
    <row r="12" spans="2:9" s="42" customFormat="1" ht="15" customHeight="1">
      <c r="B12" s="48"/>
      <c r="C12" s="49" t="s">
        <v>67</v>
      </c>
      <c r="D12" s="50"/>
      <c r="E12" s="51" t="s">
        <v>167</v>
      </c>
      <c r="F12" s="52">
        <f>F13+F14</f>
        <v>685500</v>
      </c>
      <c r="G12" s="52">
        <f>G13+G14</f>
        <v>0</v>
      </c>
      <c r="H12" s="52">
        <f>H13+H14</f>
        <v>685500</v>
      </c>
      <c r="I12" s="53"/>
    </row>
    <row r="13" spans="2:9" s="42" customFormat="1" ht="24.75" customHeight="1">
      <c r="B13" s="54"/>
      <c r="C13" s="55"/>
      <c r="D13" s="56" t="s">
        <v>228</v>
      </c>
      <c r="E13" s="57" t="s">
        <v>288</v>
      </c>
      <c r="F13" s="58">
        <v>4000</v>
      </c>
      <c r="G13" s="55"/>
      <c r="H13" s="59">
        <f>F13+G13</f>
        <v>4000</v>
      </c>
      <c r="I13" s="60"/>
    </row>
    <row r="14" spans="2:9" s="42" customFormat="1" ht="15.75" customHeight="1">
      <c r="B14" s="54"/>
      <c r="C14" s="55"/>
      <c r="D14" s="61" t="s">
        <v>229</v>
      </c>
      <c r="E14" s="57" t="s">
        <v>251</v>
      </c>
      <c r="F14" s="58">
        <v>681500</v>
      </c>
      <c r="G14" s="62"/>
      <c r="H14" s="59">
        <f>F14+G14</f>
        <v>681500</v>
      </c>
      <c r="I14" s="63" t="s">
        <v>340</v>
      </c>
    </row>
    <row r="15" spans="2:9" s="42" customFormat="1" ht="15.75" customHeight="1">
      <c r="B15" s="54"/>
      <c r="C15" s="64" t="s">
        <v>201</v>
      </c>
      <c r="D15" s="65"/>
      <c r="E15" s="66" t="s">
        <v>41</v>
      </c>
      <c r="F15" s="67">
        <f>F16</f>
        <v>602898.19</v>
      </c>
      <c r="G15" s="67">
        <f>G16</f>
        <v>0</v>
      </c>
      <c r="H15" s="67">
        <f>H16</f>
        <v>602898.19</v>
      </c>
      <c r="I15" s="63"/>
    </row>
    <row r="16" spans="2:9" s="42" customFormat="1" ht="45.75" thickBot="1">
      <c r="B16" s="68"/>
      <c r="C16" s="38"/>
      <c r="D16" s="69">
        <v>2010</v>
      </c>
      <c r="E16" s="70" t="s">
        <v>248</v>
      </c>
      <c r="F16" s="71">
        <v>602898.19</v>
      </c>
      <c r="G16" s="72"/>
      <c r="H16" s="59">
        <f>F16+G16</f>
        <v>602898.19</v>
      </c>
      <c r="I16" s="73" t="s">
        <v>366</v>
      </c>
    </row>
    <row r="17" spans="2:9" s="42" customFormat="1" ht="14.25" customHeight="1" thickBot="1">
      <c r="B17" s="43" t="s">
        <v>4</v>
      </c>
      <c r="C17" s="44"/>
      <c r="D17" s="44"/>
      <c r="E17" s="74" t="s">
        <v>5</v>
      </c>
      <c r="F17" s="75">
        <f aca="true" t="shared" si="0" ref="F17:H18">F18</f>
        <v>8300</v>
      </c>
      <c r="G17" s="75">
        <f t="shared" si="0"/>
        <v>0</v>
      </c>
      <c r="H17" s="75">
        <f t="shared" si="0"/>
        <v>8300</v>
      </c>
      <c r="I17" s="76"/>
    </row>
    <row r="18" spans="2:11" s="42" customFormat="1" ht="15" customHeight="1">
      <c r="B18" s="77"/>
      <c r="C18" s="78" t="s">
        <v>6</v>
      </c>
      <c r="D18" s="79"/>
      <c r="E18" s="80" t="s">
        <v>7</v>
      </c>
      <c r="F18" s="81">
        <f t="shared" si="0"/>
        <v>8300</v>
      </c>
      <c r="G18" s="81">
        <f t="shared" si="0"/>
        <v>0</v>
      </c>
      <c r="H18" s="81">
        <f t="shared" si="0"/>
        <v>8300</v>
      </c>
      <c r="I18" s="82"/>
      <c r="K18" s="83"/>
    </row>
    <row r="19" spans="2:11" s="42" customFormat="1" ht="24.75" thickBot="1">
      <c r="B19" s="84"/>
      <c r="C19" s="85"/>
      <c r="D19" s="86" t="s">
        <v>8</v>
      </c>
      <c r="E19" s="87" t="s">
        <v>283</v>
      </c>
      <c r="F19" s="88">
        <v>8300</v>
      </c>
      <c r="G19" s="89"/>
      <c r="H19" s="90">
        <f>F19+G19</f>
        <v>8300</v>
      </c>
      <c r="I19" s="91"/>
      <c r="K19" s="92"/>
    </row>
    <row r="20" spans="2:11" s="42" customFormat="1" ht="13.5" thickBot="1">
      <c r="B20" s="93" t="s">
        <v>81</v>
      </c>
      <c r="C20" s="94"/>
      <c r="D20" s="94"/>
      <c r="E20" s="45" t="s">
        <v>68</v>
      </c>
      <c r="F20" s="75">
        <f aca="true" t="shared" si="1" ref="F20:H21">F21</f>
        <v>0</v>
      </c>
      <c r="G20" s="75">
        <f t="shared" si="1"/>
        <v>61875</v>
      </c>
      <c r="H20" s="75">
        <f t="shared" si="1"/>
        <v>61875</v>
      </c>
      <c r="I20" s="95"/>
      <c r="K20" s="92"/>
    </row>
    <row r="21" spans="2:11" s="42" customFormat="1" ht="12.75">
      <c r="B21" s="77"/>
      <c r="C21" s="49" t="s">
        <v>84</v>
      </c>
      <c r="D21" s="50"/>
      <c r="E21" s="51" t="s">
        <v>162</v>
      </c>
      <c r="F21" s="81">
        <f t="shared" si="1"/>
        <v>0</v>
      </c>
      <c r="G21" s="81">
        <f t="shared" si="1"/>
        <v>61875</v>
      </c>
      <c r="H21" s="81">
        <f t="shared" si="1"/>
        <v>61875</v>
      </c>
      <c r="I21" s="82"/>
      <c r="K21" s="92"/>
    </row>
    <row r="22" spans="2:11" s="42" customFormat="1" ht="36.75" thickBot="1">
      <c r="B22" s="96"/>
      <c r="C22" s="97"/>
      <c r="D22" s="98">
        <v>6300</v>
      </c>
      <c r="E22" s="99" t="s">
        <v>370</v>
      </c>
      <c r="F22" s="100">
        <v>0</v>
      </c>
      <c r="G22" s="101">
        <v>61875</v>
      </c>
      <c r="H22" s="102">
        <f>F22+G22</f>
        <v>61875</v>
      </c>
      <c r="I22" s="353" t="s">
        <v>466</v>
      </c>
      <c r="K22" s="92"/>
    </row>
    <row r="23" spans="2:11" s="42" customFormat="1" ht="15" customHeight="1" thickBot="1">
      <c r="B23" s="103">
        <v>700</v>
      </c>
      <c r="C23" s="44"/>
      <c r="D23" s="44"/>
      <c r="E23" s="104" t="s">
        <v>9</v>
      </c>
      <c r="F23" s="75">
        <f>F24</f>
        <v>260400</v>
      </c>
      <c r="G23" s="75">
        <f>G24</f>
        <v>0</v>
      </c>
      <c r="H23" s="75">
        <f>H24</f>
        <v>260400</v>
      </c>
      <c r="I23" s="76"/>
      <c r="K23" s="83"/>
    </row>
    <row r="24" spans="2:11" s="42" customFormat="1" ht="15" customHeight="1">
      <c r="B24" s="77"/>
      <c r="C24" s="105">
        <v>70005</v>
      </c>
      <c r="D24" s="79"/>
      <c r="E24" s="106" t="s">
        <v>10</v>
      </c>
      <c r="F24" s="81">
        <f>F25+F26+F27</f>
        <v>260400</v>
      </c>
      <c r="G24" s="81">
        <f>G25+G26+G27</f>
        <v>0</v>
      </c>
      <c r="H24" s="81">
        <f>H25+H26+H27</f>
        <v>260400</v>
      </c>
      <c r="I24" s="82"/>
      <c r="K24" s="83"/>
    </row>
    <row r="25" spans="2:11" s="42" customFormat="1" ht="17.25" customHeight="1">
      <c r="B25" s="107"/>
      <c r="C25" s="108"/>
      <c r="D25" s="109" t="s">
        <v>271</v>
      </c>
      <c r="E25" s="110" t="s">
        <v>272</v>
      </c>
      <c r="F25" s="111">
        <v>12400</v>
      </c>
      <c r="G25" s="108"/>
      <c r="H25" s="102">
        <f>F25+G25</f>
        <v>12400</v>
      </c>
      <c r="I25" s="112"/>
      <c r="K25" s="83"/>
    </row>
    <row r="26" spans="2:11" s="42" customFormat="1" ht="25.5" customHeight="1">
      <c r="B26" s="107"/>
      <c r="C26" s="108"/>
      <c r="D26" s="61" t="s">
        <v>8</v>
      </c>
      <c r="E26" s="113" t="s">
        <v>284</v>
      </c>
      <c r="F26" s="114">
        <v>98000</v>
      </c>
      <c r="G26" s="108"/>
      <c r="H26" s="59">
        <f>F26+G26</f>
        <v>98000</v>
      </c>
      <c r="I26" s="112"/>
      <c r="K26" s="83"/>
    </row>
    <row r="27" spans="2:11" s="42" customFormat="1" ht="27" customHeight="1" thickBot="1">
      <c r="B27" s="84"/>
      <c r="C27" s="89"/>
      <c r="D27" s="86" t="s">
        <v>225</v>
      </c>
      <c r="E27" s="87" t="s">
        <v>237</v>
      </c>
      <c r="F27" s="88">
        <v>150000</v>
      </c>
      <c r="G27" s="89"/>
      <c r="H27" s="115">
        <f>F27+G27</f>
        <v>150000</v>
      </c>
      <c r="I27" s="91"/>
      <c r="K27" s="83"/>
    </row>
    <row r="28" spans="2:11" s="42" customFormat="1" ht="15" customHeight="1" thickBot="1">
      <c r="B28" s="103">
        <v>750</v>
      </c>
      <c r="C28" s="44"/>
      <c r="D28" s="44"/>
      <c r="E28" s="104" t="s">
        <v>11</v>
      </c>
      <c r="F28" s="75">
        <f>F29+F31+F35</f>
        <v>105201</v>
      </c>
      <c r="G28" s="75">
        <f>G29+G31+G35</f>
        <v>0</v>
      </c>
      <c r="H28" s="75">
        <f>H29+H31+H35</f>
        <v>105201</v>
      </c>
      <c r="I28" s="76"/>
      <c r="K28" s="83"/>
    </row>
    <row r="29" spans="2:11" s="42" customFormat="1" ht="15" customHeight="1">
      <c r="B29" s="77"/>
      <c r="C29" s="105">
        <v>75011</v>
      </c>
      <c r="D29" s="79"/>
      <c r="E29" s="106" t="s">
        <v>12</v>
      </c>
      <c r="F29" s="81">
        <f>F30</f>
        <v>76701</v>
      </c>
      <c r="G29" s="81">
        <f>G30</f>
        <v>0</v>
      </c>
      <c r="H29" s="81">
        <f>H30</f>
        <v>76701</v>
      </c>
      <c r="I29" s="82"/>
      <c r="K29" s="83"/>
    </row>
    <row r="30" spans="2:11" s="42" customFormat="1" ht="36">
      <c r="B30" s="107"/>
      <c r="C30" s="108"/>
      <c r="D30" s="69">
        <v>2010</v>
      </c>
      <c r="E30" s="777" t="s">
        <v>238</v>
      </c>
      <c r="F30" s="114">
        <v>76701</v>
      </c>
      <c r="G30" s="108"/>
      <c r="H30" s="59">
        <f>F30+G30</f>
        <v>76701</v>
      </c>
      <c r="I30" s="112"/>
      <c r="K30" s="116"/>
    </row>
    <row r="31" spans="2:9" s="42" customFormat="1" ht="15" customHeight="1">
      <c r="B31" s="107"/>
      <c r="C31" s="117">
        <v>75023</v>
      </c>
      <c r="D31" s="118"/>
      <c r="E31" s="119" t="s">
        <v>13</v>
      </c>
      <c r="F31" s="120">
        <f>F32+F33+F34</f>
        <v>28000</v>
      </c>
      <c r="G31" s="120">
        <f>G32+G33+G34</f>
        <v>0</v>
      </c>
      <c r="H31" s="120">
        <f>H32+H33+H34</f>
        <v>28000</v>
      </c>
      <c r="I31" s="112"/>
    </row>
    <row r="32" spans="2:9" s="42" customFormat="1" ht="26.25" customHeight="1">
      <c r="B32" s="107"/>
      <c r="C32" s="108"/>
      <c r="D32" s="61" t="s">
        <v>14</v>
      </c>
      <c r="E32" s="110" t="s">
        <v>282</v>
      </c>
      <c r="F32" s="114">
        <v>6000</v>
      </c>
      <c r="G32" s="108"/>
      <c r="H32" s="59">
        <f>F32+G32</f>
        <v>6000</v>
      </c>
      <c r="I32" s="112"/>
    </row>
    <row r="33" spans="2:9" s="42" customFormat="1" ht="15.75" customHeight="1">
      <c r="B33" s="107"/>
      <c r="C33" s="108"/>
      <c r="D33" s="61" t="s">
        <v>16</v>
      </c>
      <c r="E33" s="110" t="s">
        <v>286</v>
      </c>
      <c r="F33" s="114">
        <v>20000</v>
      </c>
      <c r="G33" s="108"/>
      <c r="H33" s="59">
        <f>F33+G33</f>
        <v>20000</v>
      </c>
      <c r="I33" s="112"/>
    </row>
    <row r="34" spans="2:9" s="42" customFormat="1" ht="15.75" customHeight="1">
      <c r="B34" s="107"/>
      <c r="C34" s="108"/>
      <c r="D34" s="61" t="s">
        <v>229</v>
      </c>
      <c r="E34" s="57" t="s">
        <v>251</v>
      </c>
      <c r="F34" s="114">
        <v>2000</v>
      </c>
      <c r="G34" s="108"/>
      <c r="H34" s="59">
        <f>F34+G34</f>
        <v>2000</v>
      </c>
      <c r="I34" s="112"/>
    </row>
    <row r="35" spans="2:9" s="42" customFormat="1" ht="15" customHeight="1">
      <c r="B35" s="107"/>
      <c r="C35" s="117">
        <v>75085</v>
      </c>
      <c r="D35" s="118"/>
      <c r="E35" s="119" t="s">
        <v>316</v>
      </c>
      <c r="F35" s="120">
        <f>F36</f>
        <v>500</v>
      </c>
      <c r="G35" s="120">
        <f>G36</f>
        <v>0</v>
      </c>
      <c r="H35" s="120">
        <f>H36</f>
        <v>500</v>
      </c>
      <c r="I35" s="112"/>
    </row>
    <row r="36" spans="2:9" s="42" customFormat="1" ht="16.5" customHeight="1" thickBot="1">
      <c r="B36" s="96"/>
      <c r="C36" s="121"/>
      <c r="D36" s="86" t="s">
        <v>16</v>
      </c>
      <c r="E36" s="87" t="s">
        <v>286</v>
      </c>
      <c r="F36" s="88">
        <v>500</v>
      </c>
      <c r="G36" s="89"/>
      <c r="H36" s="90">
        <f>F36+G36</f>
        <v>500</v>
      </c>
      <c r="I36" s="91"/>
    </row>
    <row r="37" spans="2:9" s="42" customFormat="1" ht="42" customHeight="1" thickBot="1">
      <c r="B37" s="103">
        <v>751</v>
      </c>
      <c r="C37" s="44"/>
      <c r="D37" s="44"/>
      <c r="E37" s="122" t="s">
        <v>208</v>
      </c>
      <c r="F37" s="75">
        <f aca="true" t="shared" si="2" ref="F37:H38">F38</f>
        <v>1743</v>
      </c>
      <c r="G37" s="75">
        <f t="shared" si="2"/>
        <v>0</v>
      </c>
      <c r="H37" s="75">
        <f t="shared" si="2"/>
        <v>1743</v>
      </c>
      <c r="I37" s="76"/>
    </row>
    <row r="38" spans="2:11" s="42" customFormat="1" ht="25.5" customHeight="1">
      <c r="B38" s="77"/>
      <c r="C38" s="105">
        <v>75101</v>
      </c>
      <c r="D38" s="79"/>
      <c r="E38" s="123" t="s">
        <v>17</v>
      </c>
      <c r="F38" s="81">
        <f t="shared" si="2"/>
        <v>1743</v>
      </c>
      <c r="G38" s="81">
        <f t="shared" si="2"/>
        <v>0</v>
      </c>
      <c r="H38" s="81">
        <f t="shared" si="2"/>
        <v>1743</v>
      </c>
      <c r="I38" s="82"/>
      <c r="K38" s="83"/>
    </row>
    <row r="39" spans="2:11" s="42" customFormat="1" ht="38.25" customHeight="1" thickBot="1">
      <c r="B39" s="84"/>
      <c r="C39" s="89"/>
      <c r="D39" s="98">
        <v>2010</v>
      </c>
      <c r="E39" s="124" t="s">
        <v>240</v>
      </c>
      <c r="F39" s="88">
        <v>1743</v>
      </c>
      <c r="G39" s="89"/>
      <c r="H39" s="90">
        <f>F39+G39</f>
        <v>1743</v>
      </c>
      <c r="I39" s="91"/>
      <c r="K39" s="92"/>
    </row>
    <row r="40" spans="2:9" ht="55.5" customHeight="1" thickBot="1">
      <c r="B40" s="103">
        <v>756</v>
      </c>
      <c r="C40" s="44"/>
      <c r="D40" s="44"/>
      <c r="E40" s="122" t="s">
        <v>214</v>
      </c>
      <c r="F40" s="75">
        <f>F41+F43+F50+F58+F67</f>
        <v>12875730</v>
      </c>
      <c r="G40" s="75">
        <f>G41+G43+G50+G58+G67</f>
        <v>0</v>
      </c>
      <c r="H40" s="75">
        <f>H41+H43+H50+H58+H67</f>
        <v>12875730</v>
      </c>
      <c r="I40" s="125"/>
    </row>
    <row r="41" spans="2:9" ht="17.25" customHeight="1">
      <c r="B41" s="126"/>
      <c r="C41" s="105">
        <v>75601</v>
      </c>
      <c r="D41" s="127"/>
      <c r="E41" s="123" t="s">
        <v>204</v>
      </c>
      <c r="F41" s="81">
        <f>F42</f>
        <v>20000</v>
      </c>
      <c r="G41" s="81">
        <f>G42</f>
        <v>0</v>
      </c>
      <c r="H41" s="81">
        <f>H42</f>
        <v>20000</v>
      </c>
      <c r="I41" s="128"/>
    </row>
    <row r="42" spans="2:9" ht="24">
      <c r="B42" s="129"/>
      <c r="C42" s="130"/>
      <c r="D42" s="61" t="s">
        <v>23</v>
      </c>
      <c r="E42" s="110" t="s">
        <v>278</v>
      </c>
      <c r="F42" s="131">
        <v>20000</v>
      </c>
      <c r="G42" s="132"/>
      <c r="H42" s="59">
        <f>F42+G42</f>
        <v>20000</v>
      </c>
      <c r="I42" s="133"/>
    </row>
    <row r="43" spans="2:9" s="139" customFormat="1" ht="39.75" customHeight="1">
      <c r="B43" s="134"/>
      <c r="C43" s="135">
        <v>75615</v>
      </c>
      <c r="D43" s="136"/>
      <c r="E43" s="137" t="s">
        <v>209</v>
      </c>
      <c r="F43" s="67">
        <f>F44+F45+F46+F47+F48+F49</f>
        <v>3168000</v>
      </c>
      <c r="G43" s="67">
        <f>G44+G45+G46+G47+G48+G49</f>
        <v>0</v>
      </c>
      <c r="H43" s="67">
        <f>H44+H45+H46+H47+H48+H49</f>
        <v>3168000</v>
      </c>
      <c r="I43" s="138"/>
    </row>
    <row r="44" spans="2:9" s="139" customFormat="1" ht="15" customHeight="1">
      <c r="B44" s="140"/>
      <c r="C44" s="141"/>
      <c r="D44" s="61" t="s">
        <v>19</v>
      </c>
      <c r="E44" s="110" t="s">
        <v>274</v>
      </c>
      <c r="F44" s="114">
        <v>2877000</v>
      </c>
      <c r="G44" s="142"/>
      <c r="H44" s="59">
        <f aca="true" t="shared" si="3" ref="H44:H69">F44+G44</f>
        <v>2877000</v>
      </c>
      <c r="I44" s="143"/>
    </row>
    <row r="45" spans="2:9" ht="15" customHeight="1">
      <c r="B45" s="144"/>
      <c r="C45" s="145"/>
      <c r="D45" s="61" t="s">
        <v>20</v>
      </c>
      <c r="E45" s="146" t="s">
        <v>275</v>
      </c>
      <c r="F45" s="114">
        <v>100000</v>
      </c>
      <c r="G45" s="147"/>
      <c r="H45" s="59">
        <f t="shared" si="3"/>
        <v>100000</v>
      </c>
      <c r="I45" s="133"/>
    </row>
    <row r="46" spans="2:9" ht="15" customHeight="1">
      <c r="B46" s="144"/>
      <c r="C46" s="145"/>
      <c r="D46" s="61" t="s">
        <v>21</v>
      </c>
      <c r="E46" s="146" t="s">
        <v>276</v>
      </c>
      <c r="F46" s="114">
        <v>26000</v>
      </c>
      <c r="G46" s="147"/>
      <c r="H46" s="59">
        <f t="shared" si="3"/>
        <v>26000</v>
      </c>
      <c r="I46" s="133"/>
    </row>
    <row r="47" spans="2:9" ht="15" customHeight="1">
      <c r="B47" s="144"/>
      <c r="C47" s="145"/>
      <c r="D47" s="61" t="s">
        <v>22</v>
      </c>
      <c r="E47" s="146" t="s">
        <v>277</v>
      </c>
      <c r="F47" s="114">
        <v>150000</v>
      </c>
      <c r="G47" s="147"/>
      <c r="H47" s="59">
        <f t="shared" si="3"/>
        <v>150000</v>
      </c>
      <c r="I47" s="133"/>
    </row>
    <row r="48" spans="2:9" ht="15" customHeight="1">
      <c r="B48" s="144"/>
      <c r="C48" s="145"/>
      <c r="D48" s="61" t="s">
        <v>25</v>
      </c>
      <c r="E48" s="146" t="s">
        <v>281</v>
      </c>
      <c r="F48" s="114">
        <v>10000</v>
      </c>
      <c r="G48" s="147"/>
      <c r="H48" s="59">
        <f t="shared" si="3"/>
        <v>10000</v>
      </c>
      <c r="I48" s="133"/>
    </row>
    <row r="49" spans="2:9" ht="24">
      <c r="B49" s="144"/>
      <c r="C49" s="145"/>
      <c r="D49" s="61" t="s">
        <v>199</v>
      </c>
      <c r="E49" s="110" t="s">
        <v>287</v>
      </c>
      <c r="F49" s="114">
        <v>5000</v>
      </c>
      <c r="G49" s="147"/>
      <c r="H49" s="59">
        <f t="shared" si="3"/>
        <v>5000</v>
      </c>
      <c r="I49" s="133"/>
    </row>
    <row r="50" spans="2:9" s="139" customFormat="1" ht="38.25">
      <c r="B50" s="148"/>
      <c r="C50" s="117">
        <v>75616</v>
      </c>
      <c r="D50" s="118"/>
      <c r="E50" s="149" t="s">
        <v>210</v>
      </c>
      <c r="F50" s="120">
        <f>F51+F52+F53+F54+F55+F56+F57</f>
        <v>3311000</v>
      </c>
      <c r="G50" s="120">
        <f>G51+G52+G53+G54+G55+G56+G57</f>
        <v>0</v>
      </c>
      <c r="H50" s="120">
        <f>H51+H52+H53+H54+H55+H56+H57</f>
        <v>3311000</v>
      </c>
      <c r="I50" s="138"/>
    </row>
    <row r="51" spans="2:10" s="139" customFormat="1" ht="16.5" customHeight="1">
      <c r="B51" s="140"/>
      <c r="C51" s="141"/>
      <c r="D51" s="61" t="s">
        <v>19</v>
      </c>
      <c r="E51" s="110" t="s">
        <v>274</v>
      </c>
      <c r="F51" s="114">
        <v>1600000</v>
      </c>
      <c r="G51" s="150"/>
      <c r="H51" s="59">
        <f t="shared" si="3"/>
        <v>1600000</v>
      </c>
      <c r="I51" s="138"/>
      <c r="J51" s="151"/>
    </row>
    <row r="52" spans="2:9" ht="16.5" customHeight="1">
      <c r="B52" s="144"/>
      <c r="C52" s="145"/>
      <c r="D52" s="61" t="s">
        <v>20</v>
      </c>
      <c r="E52" s="146" t="s">
        <v>275</v>
      </c>
      <c r="F52" s="114">
        <v>1100000</v>
      </c>
      <c r="G52" s="147"/>
      <c r="H52" s="59">
        <f t="shared" si="3"/>
        <v>1100000</v>
      </c>
      <c r="I52" s="133"/>
    </row>
    <row r="53" spans="2:9" ht="16.5" customHeight="1">
      <c r="B53" s="144"/>
      <c r="C53" s="145"/>
      <c r="D53" s="61" t="s">
        <v>21</v>
      </c>
      <c r="E53" s="146" t="s">
        <v>276</v>
      </c>
      <c r="F53" s="114">
        <v>5000</v>
      </c>
      <c r="G53" s="147"/>
      <c r="H53" s="59">
        <f t="shared" si="3"/>
        <v>5000</v>
      </c>
      <c r="I53" s="133"/>
    </row>
    <row r="54" spans="2:9" s="139" customFormat="1" ht="16.5" customHeight="1">
      <c r="B54" s="148"/>
      <c r="C54" s="141"/>
      <c r="D54" s="61" t="s">
        <v>22</v>
      </c>
      <c r="E54" s="146" t="s">
        <v>277</v>
      </c>
      <c r="F54" s="114">
        <v>320000</v>
      </c>
      <c r="G54" s="150"/>
      <c r="H54" s="59">
        <f t="shared" si="3"/>
        <v>320000</v>
      </c>
      <c r="I54" s="138"/>
    </row>
    <row r="55" spans="2:9" ht="16.5" customHeight="1">
      <c r="B55" s="144"/>
      <c r="C55" s="145"/>
      <c r="D55" s="61" t="s">
        <v>24</v>
      </c>
      <c r="E55" s="146" t="s">
        <v>279</v>
      </c>
      <c r="F55" s="114">
        <v>16000</v>
      </c>
      <c r="G55" s="147"/>
      <c r="H55" s="59">
        <f t="shared" si="3"/>
        <v>16000</v>
      </c>
      <c r="I55" s="133"/>
    </row>
    <row r="56" spans="2:9" ht="16.5" customHeight="1">
      <c r="B56" s="144"/>
      <c r="C56" s="145"/>
      <c r="D56" s="61" t="s">
        <v>25</v>
      </c>
      <c r="E56" s="146" t="s">
        <v>281</v>
      </c>
      <c r="F56" s="114">
        <v>250000</v>
      </c>
      <c r="G56" s="147"/>
      <c r="H56" s="59">
        <f t="shared" si="3"/>
        <v>250000</v>
      </c>
      <c r="I56" s="133"/>
    </row>
    <row r="57" spans="2:9" ht="24">
      <c r="B57" s="144"/>
      <c r="C57" s="145"/>
      <c r="D57" s="61" t="s">
        <v>199</v>
      </c>
      <c r="E57" s="110" t="s">
        <v>287</v>
      </c>
      <c r="F57" s="114">
        <v>20000</v>
      </c>
      <c r="G57" s="147"/>
      <c r="H57" s="59">
        <f t="shared" si="3"/>
        <v>20000</v>
      </c>
      <c r="I57" s="133"/>
    </row>
    <row r="58" spans="2:9" s="139" customFormat="1" ht="38.25">
      <c r="B58" s="148"/>
      <c r="C58" s="117">
        <v>75618</v>
      </c>
      <c r="D58" s="118"/>
      <c r="E58" s="149" t="s">
        <v>211</v>
      </c>
      <c r="F58" s="120">
        <f>SUM(F59:F66)</f>
        <v>505000</v>
      </c>
      <c r="G58" s="120">
        <f>SUM(G59:G66)</f>
        <v>0</v>
      </c>
      <c r="H58" s="120">
        <f>SUM(H59:H66)</f>
        <v>505000</v>
      </c>
      <c r="I58" s="138"/>
    </row>
    <row r="59" spans="2:9" s="139" customFormat="1" ht="12.75">
      <c r="B59" s="140"/>
      <c r="C59" s="141"/>
      <c r="D59" s="61" t="s">
        <v>26</v>
      </c>
      <c r="E59" s="146" t="s">
        <v>241</v>
      </c>
      <c r="F59" s="114">
        <v>25000</v>
      </c>
      <c r="G59" s="150"/>
      <c r="H59" s="59">
        <f t="shared" si="3"/>
        <v>25000</v>
      </c>
      <c r="I59" s="138"/>
    </row>
    <row r="60" spans="2:9" ht="12.75">
      <c r="B60" s="144"/>
      <c r="C60" s="145"/>
      <c r="D60" s="61" t="s">
        <v>27</v>
      </c>
      <c r="E60" s="146" t="s">
        <v>280</v>
      </c>
      <c r="F60" s="111">
        <v>80000</v>
      </c>
      <c r="G60" s="147"/>
      <c r="H60" s="59">
        <f t="shared" si="3"/>
        <v>80000</v>
      </c>
      <c r="I60" s="133"/>
    </row>
    <row r="61" spans="2:9" s="139" customFormat="1" ht="24">
      <c r="B61" s="148"/>
      <c r="C61" s="141"/>
      <c r="D61" s="61" t="s">
        <v>28</v>
      </c>
      <c r="E61" s="110" t="s">
        <v>242</v>
      </c>
      <c r="F61" s="114">
        <v>310000</v>
      </c>
      <c r="G61" s="150"/>
      <c r="H61" s="59">
        <f t="shared" si="3"/>
        <v>310000</v>
      </c>
      <c r="I61" s="152"/>
    </row>
    <row r="62" spans="2:9" s="139" customFormat="1" ht="24.75">
      <c r="B62" s="148"/>
      <c r="C62" s="141"/>
      <c r="D62" s="61" t="s">
        <v>29</v>
      </c>
      <c r="E62" s="110" t="s">
        <v>416</v>
      </c>
      <c r="F62" s="114">
        <v>4000</v>
      </c>
      <c r="G62" s="150"/>
      <c r="H62" s="59">
        <f t="shared" si="3"/>
        <v>4000</v>
      </c>
      <c r="I62" s="152"/>
    </row>
    <row r="63" spans="2:9" s="139" customFormat="1" ht="24.75">
      <c r="B63" s="148"/>
      <c r="C63" s="141"/>
      <c r="D63" s="61" t="s">
        <v>29</v>
      </c>
      <c r="E63" s="110" t="s">
        <v>417</v>
      </c>
      <c r="F63" s="114">
        <v>60000</v>
      </c>
      <c r="G63" s="150"/>
      <c r="H63" s="59">
        <f t="shared" si="3"/>
        <v>60000</v>
      </c>
      <c r="I63" s="152"/>
    </row>
    <row r="64" spans="2:9" s="139" customFormat="1" ht="34.5" customHeight="1">
      <c r="B64" s="148"/>
      <c r="C64" s="141"/>
      <c r="D64" s="61" t="s">
        <v>29</v>
      </c>
      <c r="E64" s="110" t="s">
        <v>418</v>
      </c>
      <c r="F64" s="114">
        <v>14000</v>
      </c>
      <c r="G64" s="150"/>
      <c r="H64" s="59">
        <f t="shared" si="3"/>
        <v>14000</v>
      </c>
      <c r="I64" s="152"/>
    </row>
    <row r="65" spans="2:9" s="139" customFormat="1" ht="24">
      <c r="B65" s="140"/>
      <c r="C65" s="141"/>
      <c r="D65" s="61" t="s">
        <v>15</v>
      </c>
      <c r="E65" s="110" t="s">
        <v>239</v>
      </c>
      <c r="F65" s="114">
        <v>8000</v>
      </c>
      <c r="G65" s="150"/>
      <c r="H65" s="59">
        <f t="shared" si="3"/>
        <v>8000</v>
      </c>
      <c r="I65" s="152"/>
    </row>
    <row r="66" spans="2:9" s="139" customFormat="1" ht="24">
      <c r="B66" s="140"/>
      <c r="C66" s="141"/>
      <c r="D66" s="61" t="s">
        <v>199</v>
      </c>
      <c r="E66" s="110" t="s">
        <v>287</v>
      </c>
      <c r="F66" s="114">
        <v>4000</v>
      </c>
      <c r="G66" s="150"/>
      <c r="H66" s="59">
        <f t="shared" si="3"/>
        <v>4000</v>
      </c>
      <c r="I66" s="152"/>
    </row>
    <row r="67" spans="2:9" s="139" customFormat="1" ht="25.5" customHeight="1">
      <c r="B67" s="140"/>
      <c r="C67" s="117">
        <v>75621</v>
      </c>
      <c r="D67" s="118"/>
      <c r="E67" s="149" t="s">
        <v>30</v>
      </c>
      <c r="F67" s="120">
        <f>F68+F69</f>
        <v>5871730</v>
      </c>
      <c r="G67" s="120">
        <f>G68+G69</f>
        <v>0</v>
      </c>
      <c r="H67" s="120">
        <f>H68+H69</f>
        <v>5871730</v>
      </c>
      <c r="I67" s="152"/>
    </row>
    <row r="68" spans="2:9" ht="16.5" customHeight="1">
      <c r="B68" s="144"/>
      <c r="C68" s="145"/>
      <c r="D68" s="61" t="s">
        <v>31</v>
      </c>
      <c r="E68" s="146" t="s">
        <v>243</v>
      </c>
      <c r="F68" s="114">
        <v>4871730</v>
      </c>
      <c r="G68" s="153"/>
      <c r="H68" s="59">
        <f t="shared" si="3"/>
        <v>4871730</v>
      </c>
      <c r="I68" s="154" t="s">
        <v>341</v>
      </c>
    </row>
    <row r="69" spans="2:9" ht="16.5" customHeight="1" thickBot="1">
      <c r="B69" s="155"/>
      <c r="C69" s="156"/>
      <c r="D69" s="86" t="s">
        <v>32</v>
      </c>
      <c r="E69" s="157" t="s">
        <v>273</v>
      </c>
      <c r="F69" s="158">
        <v>1000000</v>
      </c>
      <c r="G69" s="159"/>
      <c r="H69" s="59">
        <f t="shared" si="3"/>
        <v>1000000</v>
      </c>
      <c r="I69" s="160"/>
    </row>
    <row r="70" spans="2:9" ht="15" customHeight="1" thickBot="1">
      <c r="B70" s="103">
        <v>758</v>
      </c>
      <c r="C70" s="44"/>
      <c r="D70" s="44"/>
      <c r="E70" s="74" t="s">
        <v>33</v>
      </c>
      <c r="F70" s="75">
        <f>F71+F73+F75</f>
        <v>8993379</v>
      </c>
      <c r="G70" s="75">
        <f>G71+G73+G75</f>
        <v>0</v>
      </c>
      <c r="H70" s="75">
        <f>H71+H73+H75</f>
        <v>8993379</v>
      </c>
      <c r="I70" s="161"/>
    </row>
    <row r="71" spans="2:9" ht="16.5" customHeight="1">
      <c r="B71" s="162"/>
      <c r="C71" s="105">
        <v>75801</v>
      </c>
      <c r="D71" s="79"/>
      <c r="E71" s="80" t="s">
        <v>34</v>
      </c>
      <c r="F71" s="81">
        <f>F72</f>
        <v>7610545</v>
      </c>
      <c r="G71" s="81">
        <f>G72</f>
        <v>0</v>
      </c>
      <c r="H71" s="81">
        <f>H72</f>
        <v>7610545</v>
      </c>
      <c r="I71" s="163"/>
    </row>
    <row r="72" spans="2:9" s="139" customFormat="1" ht="16.5" customHeight="1">
      <c r="B72" s="148"/>
      <c r="C72" s="141"/>
      <c r="D72" s="69">
        <v>2920</v>
      </c>
      <c r="E72" s="146" t="s">
        <v>244</v>
      </c>
      <c r="F72" s="114">
        <v>7610545</v>
      </c>
      <c r="G72" s="164"/>
      <c r="H72" s="59">
        <f>F72+G72</f>
        <v>7610545</v>
      </c>
      <c r="I72" s="165" t="s">
        <v>339</v>
      </c>
    </row>
    <row r="73" spans="2:9" ht="16.5" customHeight="1">
      <c r="B73" s="144"/>
      <c r="C73" s="117">
        <v>75807</v>
      </c>
      <c r="D73" s="166"/>
      <c r="E73" s="119" t="s">
        <v>35</v>
      </c>
      <c r="F73" s="120">
        <f>F74</f>
        <v>1292834</v>
      </c>
      <c r="G73" s="120">
        <f>G74</f>
        <v>0</v>
      </c>
      <c r="H73" s="120">
        <f>H74</f>
        <v>1292834</v>
      </c>
      <c r="I73" s="168"/>
    </row>
    <row r="74" spans="2:9" ht="16.5" customHeight="1">
      <c r="B74" s="169"/>
      <c r="C74" s="170"/>
      <c r="D74" s="171">
        <v>2920</v>
      </c>
      <c r="E74" s="172" t="s">
        <v>245</v>
      </c>
      <c r="F74" s="173">
        <v>1292834</v>
      </c>
      <c r="G74" s="174"/>
      <c r="H74" s="59">
        <f>F74+G74</f>
        <v>1292834</v>
      </c>
      <c r="I74" s="168"/>
    </row>
    <row r="75" spans="2:9" ht="16.5" customHeight="1">
      <c r="B75" s="144"/>
      <c r="C75" s="117">
        <v>75814</v>
      </c>
      <c r="D75" s="175"/>
      <c r="E75" s="119" t="s">
        <v>205</v>
      </c>
      <c r="F75" s="176">
        <f>F76+F77</f>
        <v>90000</v>
      </c>
      <c r="G75" s="176">
        <f>G76+G77</f>
        <v>0</v>
      </c>
      <c r="H75" s="176">
        <f>H76+H77</f>
        <v>90000</v>
      </c>
      <c r="I75" s="168"/>
    </row>
    <row r="76" spans="2:9" ht="24">
      <c r="B76" s="144"/>
      <c r="C76" s="145"/>
      <c r="D76" s="69">
        <v>2030</v>
      </c>
      <c r="E76" s="110" t="s">
        <v>246</v>
      </c>
      <c r="F76" s="114">
        <v>80000</v>
      </c>
      <c r="G76" s="174"/>
      <c r="H76" s="59">
        <f>F76+G76</f>
        <v>80000</v>
      </c>
      <c r="I76" s="168"/>
    </row>
    <row r="77" spans="2:9" ht="27" customHeight="1" thickBot="1">
      <c r="B77" s="155"/>
      <c r="C77" s="156"/>
      <c r="D77" s="177" t="s">
        <v>235</v>
      </c>
      <c r="E77" s="178" t="s">
        <v>236</v>
      </c>
      <c r="F77" s="88">
        <v>10000</v>
      </c>
      <c r="G77" s="179"/>
      <c r="H77" s="59">
        <f>F77+G77</f>
        <v>10000</v>
      </c>
      <c r="I77" s="160"/>
    </row>
    <row r="78" spans="2:9" ht="15" customHeight="1" thickBot="1">
      <c r="B78" s="180">
        <v>801</v>
      </c>
      <c r="C78" s="44"/>
      <c r="D78" s="44"/>
      <c r="E78" s="104" t="s">
        <v>36</v>
      </c>
      <c r="F78" s="75">
        <f>F79+F82+F84+F90+F92+F94</f>
        <v>549322</v>
      </c>
      <c r="G78" s="75">
        <f>G79+G82+G84+G90+G92+G94</f>
        <v>0</v>
      </c>
      <c r="H78" s="75">
        <f>H79+H82+H84+H90+H92+H94</f>
        <v>549322</v>
      </c>
      <c r="I78" s="161"/>
    </row>
    <row r="79" spans="2:9" ht="18" customHeight="1">
      <c r="B79" s="162"/>
      <c r="C79" s="105">
        <v>80101</v>
      </c>
      <c r="D79" s="79"/>
      <c r="E79" s="106" t="s">
        <v>37</v>
      </c>
      <c r="F79" s="81">
        <f>F80+F81</f>
        <v>4700</v>
      </c>
      <c r="G79" s="81">
        <f>G80+G81</f>
        <v>0</v>
      </c>
      <c r="H79" s="81">
        <f>H80+H81</f>
        <v>4700</v>
      </c>
      <c r="I79" s="163"/>
    </row>
    <row r="80" spans="2:9" ht="24">
      <c r="B80" s="144"/>
      <c r="C80" s="145"/>
      <c r="D80" s="61" t="s">
        <v>8</v>
      </c>
      <c r="E80" s="110" t="s">
        <v>285</v>
      </c>
      <c r="F80" s="114">
        <v>3500</v>
      </c>
      <c r="G80" s="174"/>
      <c r="H80" s="59">
        <f>F80+G80</f>
        <v>3500</v>
      </c>
      <c r="I80" s="168"/>
    </row>
    <row r="81" spans="2:9" ht="15.75" customHeight="1">
      <c r="B81" s="144"/>
      <c r="C81" s="145"/>
      <c r="D81" s="61" t="s">
        <v>16</v>
      </c>
      <c r="E81" s="110" t="s">
        <v>286</v>
      </c>
      <c r="F81" s="114">
        <v>1200</v>
      </c>
      <c r="G81" s="174"/>
      <c r="H81" s="59">
        <f>F81+G81</f>
        <v>1200</v>
      </c>
      <c r="I81" s="168"/>
    </row>
    <row r="82" spans="2:9" ht="15.75" customHeight="1">
      <c r="B82" s="144"/>
      <c r="C82" s="181" t="s">
        <v>121</v>
      </c>
      <c r="D82" s="182"/>
      <c r="E82" s="183" t="s">
        <v>178</v>
      </c>
      <c r="F82" s="120">
        <f>F83</f>
        <v>109716</v>
      </c>
      <c r="G82" s="120">
        <f>G83</f>
        <v>0</v>
      </c>
      <c r="H82" s="120">
        <f>H83</f>
        <v>109716</v>
      </c>
      <c r="I82" s="168"/>
    </row>
    <row r="83" spans="2:9" ht="33.75" customHeight="1">
      <c r="B83" s="144"/>
      <c r="C83" s="145"/>
      <c r="D83" s="69">
        <v>2030</v>
      </c>
      <c r="E83" s="110" t="s">
        <v>246</v>
      </c>
      <c r="F83" s="114">
        <v>109716</v>
      </c>
      <c r="G83" s="153"/>
      <c r="H83" s="59">
        <f>F83+G83</f>
        <v>109716</v>
      </c>
      <c r="I83" s="165" t="s">
        <v>364</v>
      </c>
    </row>
    <row r="84" spans="2:9" ht="16.5" customHeight="1">
      <c r="B84" s="144"/>
      <c r="C84" s="117">
        <v>80104</v>
      </c>
      <c r="D84" s="118"/>
      <c r="E84" s="119" t="s">
        <v>38</v>
      </c>
      <c r="F84" s="120">
        <f>SUM(F85:F89)</f>
        <v>343906</v>
      </c>
      <c r="G84" s="120">
        <f>SUM(G85:G89)</f>
        <v>0</v>
      </c>
      <c r="H84" s="120">
        <f>SUM(H85:H89)</f>
        <v>343906</v>
      </c>
      <c r="I84" s="168"/>
    </row>
    <row r="85" spans="2:9" ht="16.5" customHeight="1">
      <c r="B85" s="144"/>
      <c r="C85" s="117"/>
      <c r="D85" s="56" t="s">
        <v>254</v>
      </c>
      <c r="E85" s="184" t="s">
        <v>267</v>
      </c>
      <c r="F85" s="131">
        <v>42000</v>
      </c>
      <c r="G85" s="167"/>
      <c r="H85" s="59">
        <f>F85+G85</f>
        <v>42000</v>
      </c>
      <c r="I85" s="168"/>
    </row>
    <row r="86" spans="2:9" ht="24">
      <c r="B86" s="144"/>
      <c r="C86" s="185"/>
      <c r="D86" s="61" t="s">
        <v>8</v>
      </c>
      <c r="E86" s="110" t="s">
        <v>285</v>
      </c>
      <c r="F86" s="131">
        <v>17000</v>
      </c>
      <c r="G86" s="167"/>
      <c r="H86" s="59">
        <f>F86+G86</f>
        <v>17000</v>
      </c>
      <c r="I86" s="168"/>
    </row>
    <row r="87" spans="2:9" ht="16.5" customHeight="1">
      <c r="B87" s="144"/>
      <c r="C87" s="145"/>
      <c r="D87" s="61" t="s">
        <v>155</v>
      </c>
      <c r="E87" s="146" t="s">
        <v>247</v>
      </c>
      <c r="F87" s="114">
        <v>34000</v>
      </c>
      <c r="G87" s="174"/>
      <c r="H87" s="59">
        <f>F87+G87</f>
        <v>34000</v>
      </c>
      <c r="I87" s="168"/>
    </row>
    <row r="88" spans="2:9" ht="16.5" customHeight="1">
      <c r="B88" s="144"/>
      <c r="C88" s="145"/>
      <c r="D88" s="61" t="s">
        <v>16</v>
      </c>
      <c r="E88" s="110" t="s">
        <v>286</v>
      </c>
      <c r="F88" s="114">
        <v>700</v>
      </c>
      <c r="G88" s="174"/>
      <c r="H88" s="59">
        <f>F88+G88</f>
        <v>700</v>
      </c>
      <c r="I88" s="168"/>
    </row>
    <row r="89" spans="2:9" ht="35.25" customHeight="1">
      <c r="B89" s="169"/>
      <c r="C89" s="170"/>
      <c r="D89" s="69">
        <v>2030</v>
      </c>
      <c r="E89" s="110" t="s">
        <v>246</v>
      </c>
      <c r="F89" s="173">
        <v>250206</v>
      </c>
      <c r="G89" s="153"/>
      <c r="H89" s="59">
        <f>F89+G89</f>
        <v>250206</v>
      </c>
      <c r="I89" s="165" t="s">
        <v>364</v>
      </c>
    </row>
    <row r="90" spans="2:9" ht="18" customHeight="1">
      <c r="B90" s="169"/>
      <c r="C90" s="181" t="s">
        <v>123</v>
      </c>
      <c r="D90" s="182"/>
      <c r="E90" s="183" t="s">
        <v>159</v>
      </c>
      <c r="F90" s="186">
        <f>F91</f>
        <v>500</v>
      </c>
      <c r="G90" s="186">
        <f>G91</f>
        <v>0</v>
      </c>
      <c r="H90" s="186">
        <f>H91</f>
        <v>500</v>
      </c>
      <c r="I90" s="168"/>
    </row>
    <row r="91" spans="2:9" ht="24">
      <c r="B91" s="169"/>
      <c r="C91" s="170"/>
      <c r="D91" s="61" t="s">
        <v>8</v>
      </c>
      <c r="E91" s="110" t="s">
        <v>285</v>
      </c>
      <c r="F91" s="173">
        <v>500</v>
      </c>
      <c r="G91" s="174"/>
      <c r="H91" s="59">
        <f>F91+G91</f>
        <v>500</v>
      </c>
      <c r="I91" s="168"/>
    </row>
    <row r="92" spans="2:9" ht="15.75" customHeight="1">
      <c r="B92" s="144"/>
      <c r="C92" s="117">
        <v>80113</v>
      </c>
      <c r="D92" s="187"/>
      <c r="E92" s="183" t="s">
        <v>180</v>
      </c>
      <c r="F92" s="188">
        <f>F93</f>
        <v>500</v>
      </c>
      <c r="G92" s="188">
        <f>G93</f>
        <v>0</v>
      </c>
      <c r="H92" s="188">
        <f>H93</f>
        <v>500</v>
      </c>
      <c r="I92" s="168"/>
    </row>
    <row r="93" spans="2:9" ht="15.75" customHeight="1">
      <c r="B93" s="189"/>
      <c r="C93" s="190"/>
      <c r="D93" s="191" t="s">
        <v>155</v>
      </c>
      <c r="E93" s="192" t="s">
        <v>247</v>
      </c>
      <c r="F93" s="193">
        <v>500</v>
      </c>
      <c r="G93" s="174"/>
      <c r="H93" s="59">
        <f>F93+G93</f>
        <v>500</v>
      </c>
      <c r="I93" s="168"/>
    </row>
    <row r="94" spans="2:9" ht="15.75" customHeight="1">
      <c r="B94" s="144"/>
      <c r="C94" s="181" t="s">
        <v>257</v>
      </c>
      <c r="D94" s="182"/>
      <c r="E94" s="194" t="s">
        <v>263</v>
      </c>
      <c r="F94" s="67">
        <f>F95</f>
        <v>90000</v>
      </c>
      <c r="G94" s="67">
        <f>G95</f>
        <v>0</v>
      </c>
      <c r="H94" s="67">
        <f>H95</f>
        <v>90000</v>
      </c>
      <c r="I94" s="168"/>
    </row>
    <row r="95" spans="2:9" ht="25.5" customHeight="1" thickBot="1">
      <c r="B95" s="195"/>
      <c r="C95" s="196"/>
      <c r="D95" s="197" t="s">
        <v>255</v>
      </c>
      <c r="E95" s="198" t="s">
        <v>268</v>
      </c>
      <c r="F95" s="100">
        <v>90000</v>
      </c>
      <c r="G95" s="179"/>
      <c r="H95" s="59">
        <f>F95+G95</f>
        <v>90000</v>
      </c>
      <c r="I95" s="160"/>
    </row>
    <row r="96" spans="2:9" s="139" customFormat="1" ht="18" customHeight="1" thickBot="1">
      <c r="B96" s="103">
        <v>852</v>
      </c>
      <c r="C96" s="44"/>
      <c r="D96" s="44"/>
      <c r="E96" s="104" t="s">
        <v>39</v>
      </c>
      <c r="F96" s="75">
        <f>F97+F100+F102+F104+F107+F110</f>
        <v>192188</v>
      </c>
      <c r="G96" s="75">
        <f>G97+G100+G102+G104+G107+G110</f>
        <v>15000</v>
      </c>
      <c r="H96" s="75">
        <f>H97+H100+H102+H104+H107+H110</f>
        <v>207188</v>
      </c>
      <c r="I96" s="199"/>
    </row>
    <row r="97" spans="2:9" ht="67.5" customHeight="1">
      <c r="B97" s="162"/>
      <c r="C97" s="105">
        <v>85213</v>
      </c>
      <c r="D97" s="79"/>
      <c r="E97" s="123" t="s">
        <v>213</v>
      </c>
      <c r="F97" s="81">
        <f>F98+F99</f>
        <v>26243</v>
      </c>
      <c r="G97" s="81">
        <f>G98+G99</f>
        <v>0</v>
      </c>
      <c r="H97" s="81">
        <f>H98+H99</f>
        <v>26243</v>
      </c>
      <c r="I97" s="163"/>
    </row>
    <row r="98" spans="2:9" ht="39" customHeight="1">
      <c r="B98" s="144"/>
      <c r="C98" s="145"/>
      <c r="D98" s="69">
        <v>2010</v>
      </c>
      <c r="E98" s="57" t="s">
        <v>248</v>
      </c>
      <c r="F98" s="114">
        <v>13244</v>
      </c>
      <c r="G98" s="153"/>
      <c r="H98" s="59">
        <f>F98+G98</f>
        <v>13244</v>
      </c>
      <c r="I98" s="200"/>
    </row>
    <row r="99" spans="2:9" ht="27" customHeight="1">
      <c r="B99" s="144"/>
      <c r="C99" s="145"/>
      <c r="D99" s="69">
        <v>2030</v>
      </c>
      <c r="E99" s="110" t="s">
        <v>246</v>
      </c>
      <c r="F99" s="114">
        <v>12999</v>
      </c>
      <c r="G99" s="153"/>
      <c r="H99" s="59">
        <f>F99+G99</f>
        <v>12999</v>
      </c>
      <c r="I99" s="200"/>
    </row>
    <row r="100" spans="2:9" ht="27" customHeight="1">
      <c r="B100" s="144"/>
      <c r="C100" s="117">
        <v>85214</v>
      </c>
      <c r="D100" s="118"/>
      <c r="E100" s="201" t="s">
        <v>321</v>
      </c>
      <c r="F100" s="120">
        <f>F101</f>
        <v>33884</v>
      </c>
      <c r="G100" s="120">
        <f>G101</f>
        <v>0</v>
      </c>
      <c r="H100" s="120">
        <f>H101</f>
        <v>33884</v>
      </c>
      <c r="I100" s="168"/>
    </row>
    <row r="101" spans="2:9" s="139" customFormat="1" ht="27" customHeight="1">
      <c r="B101" s="148"/>
      <c r="C101" s="141"/>
      <c r="D101" s="69">
        <v>2030</v>
      </c>
      <c r="E101" s="110" t="s">
        <v>246</v>
      </c>
      <c r="F101" s="114">
        <v>33884</v>
      </c>
      <c r="G101" s="153"/>
      <c r="H101" s="59">
        <f>F101+G101</f>
        <v>33884</v>
      </c>
      <c r="I101" s="200"/>
    </row>
    <row r="102" spans="2:9" s="139" customFormat="1" ht="16.5" customHeight="1">
      <c r="B102" s="148"/>
      <c r="C102" s="117">
        <v>85215</v>
      </c>
      <c r="D102" s="118"/>
      <c r="E102" s="194" t="s">
        <v>184</v>
      </c>
      <c r="F102" s="120">
        <f>F103</f>
        <v>2000</v>
      </c>
      <c r="G102" s="120">
        <f>G103</f>
        <v>0</v>
      </c>
      <c r="H102" s="120">
        <f>H103</f>
        <v>2000</v>
      </c>
      <c r="I102" s="200"/>
    </row>
    <row r="103" spans="2:9" s="139" customFormat="1" ht="36">
      <c r="B103" s="148"/>
      <c r="C103" s="141"/>
      <c r="D103" s="69">
        <v>2010</v>
      </c>
      <c r="E103" s="57" t="s">
        <v>248</v>
      </c>
      <c r="F103" s="114">
        <v>2000</v>
      </c>
      <c r="G103" s="153"/>
      <c r="H103" s="59">
        <f>F103+G103</f>
        <v>2000</v>
      </c>
      <c r="I103" s="165" t="s">
        <v>365</v>
      </c>
    </row>
    <row r="104" spans="2:9" s="139" customFormat="1" ht="15.75" customHeight="1">
      <c r="B104" s="148"/>
      <c r="C104" s="117">
        <v>85216</v>
      </c>
      <c r="D104" s="175"/>
      <c r="E104" s="202" t="s">
        <v>164</v>
      </c>
      <c r="F104" s="188">
        <f>F105+F106</f>
        <v>78271</v>
      </c>
      <c r="G104" s="188">
        <f>G105+G106</f>
        <v>15000</v>
      </c>
      <c r="H104" s="188">
        <f>H105+H106</f>
        <v>93271</v>
      </c>
      <c r="I104" s="200"/>
    </row>
    <row r="105" spans="2:9" s="139" customFormat="1" ht="33.75" customHeight="1">
      <c r="B105" s="148"/>
      <c r="C105" s="141"/>
      <c r="D105" s="69">
        <v>2030</v>
      </c>
      <c r="E105" s="110" t="s">
        <v>246</v>
      </c>
      <c r="F105" s="114">
        <v>77571</v>
      </c>
      <c r="G105" s="153">
        <v>15000</v>
      </c>
      <c r="H105" s="59">
        <f>F105+G105</f>
        <v>92571</v>
      </c>
      <c r="I105" s="165" t="s">
        <v>420</v>
      </c>
    </row>
    <row r="106" spans="2:9" s="139" customFormat="1" ht="51.75" customHeight="1">
      <c r="B106" s="148"/>
      <c r="C106" s="141"/>
      <c r="D106" s="69">
        <v>2910</v>
      </c>
      <c r="E106" s="57" t="s">
        <v>346</v>
      </c>
      <c r="F106" s="114">
        <v>700</v>
      </c>
      <c r="G106" s="153"/>
      <c r="H106" s="59">
        <f>F106+G106</f>
        <v>700</v>
      </c>
      <c r="I106" s="165"/>
    </row>
    <row r="107" spans="2:9" ht="18.75" customHeight="1">
      <c r="B107" s="144"/>
      <c r="C107" s="117">
        <v>85219</v>
      </c>
      <c r="D107" s="118"/>
      <c r="E107" s="119" t="s">
        <v>40</v>
      </c>
      <c r="F107" s="120">
        <f>F108+F109</f>
        <v>22021</v>
      </c>
      <c r="G107" s="120">
        <f>G108+G109</f>
        <v>0</v>
      </c>
      <c r="H107" s="120">
        <f>H108+H109</f>
        <v>22021</v>
      </c>
      <c r="I107" s="204"/>
    </row>
    <row r="108" spans="2:9" ht="19.5" customHeight="1">
      <c r="B108" s="144"/>
      <c r="C108" s="185"/>
      <c r="D108" s="61" t="s">
        <v>16</v>
      </c>
      <c r="E108" s="110" t="s">
        <v>286</v>
      </c>
      <c r="F108" s="114">
        <v>3000</v>
      </c>
      <c r="G108" s="203"/>
      <c r="H108" s="59">
        <f>F108+G108</f>
        <v>3000</v>
      </c>
      <c r="I108" s="204"/>
    </row>
    <row r="109" spans="2:9" ht="24" customHeight="1">
      <c r="B109" s="144"/>
      <c r="C109" s="145"/>
      <c r="D109" s="69">
        <v>2030</v>
      </c>
      <c r="E109" s="110" t="s">
        <v>246</v>
      </c>
      <c r="F109" s="114">
        <v>19021</v>
      </c>
      <c r="G109" s="205"/>
      <c r="H109" s="59">
        <f>F109+G109</f>
        <v>19021</v>
      </c>
      <c r="I109" s="204"/>
    </row>
    <row r="110" spans="2:9" ht="17.25" customHeight="1">
      <c r="B110" s="144"/>
      <c r="C110" s="181" t="s">
        <v>315</v>
      </c>
      <c r="D110" s="182"/>
      <c r="E110" s="183" t="s">
        <v>322</v>
      </c>
      <c r="F110" s="120">
        <f>F111</f>
        <v>29769</v>
      </c>
      <c r="G110" s="120">
        <f>G111</f>
        <v>0</v>
      </c>
      <c r="H110" s="120">
        <f>H111</f>
        <v>29769</v>
      </c>
      <c r="I110" s="204"/>
    </row>
    <row r="111" spans="2:9" ht="45.75" customHeight="1" thickBot="1">
      <c r="B111" s="169"/>
      <c r="C111" s="170"/>
      <c r="D111" s="171">
        <v>2030</v>
      </c>
      <c r="E111" s="206" t="s">
        <v>246</v>
      </c>
      <c r="F111" s="173">
        <v>29769</v>
      </c>
      <c r="G111" s="207"/>
      <c r="H111" s="102">
        <f>F111+G111</f>
        <v>29769</v>
      </c>
      <c r="I111" s="208" t="s">
        <v>357</v>
      </c>
    </row>
    <row r="112" spans="2:9" ht="26.25" thickBot="1">
      <c r="B112" s="14" t="s">
        <v>139</v>
      </c>
      <c r="C112" s="15"/>
      <c r="D112" s="15"/>
      <c r="E112" s="16" t="s">
        <v>140</v>
      </c>
      <c r="F112" s="75">
        <f aca="true" t="shared" si="4" ref="F112:H113">F113</f>
        <v>0</v>
      </c>
      <c r="G112" s="75">
        <f t="shared" si="4"/>
        <v>1950</v>
      </c>
      <c r="H112" s="75">
        <f t="shared" si="4"/>
        <v>1950</v>
      </c>
      <c r="I112" s="209"/>
    </row>
    <row r="113" spans="2:9" ht="25.5">
      <c r="B113" s="17"/>
      <c r="C113" s="359">
        <v>85311</v>
      </c>
      <c r="D113" s="360"/>
      <c r="E113" s="361" t="s">
        <v>232</v>
      </c>
      <c r="F113" s="67">
        <f t="shared" si="4"/>
        <v>0</v>
      </c>
      <c r="G113" s="67">
        <f t="shared" si="4"/>
        <v>1950</v>
      </c>
      <c r="H113" s="67">
        <f t="shared" si="4"/>
        <v>1950</v>
      </c>
      <c r="I113" s="362"/>
    </row>
    <row r="114" spans="2:9" ht="24.75" thickBot="1">
      <c r="B114" s="354"/>
      <c r="C114" s="355"/>
      <c r="D114" s="56" t="s">
        <v>228</v>
      </c>
      <c r="E114" s="57" t="s">
        <v>288</v>
      </c>
      <c r="F114" s="356">
        <v>0</v>
      </c>
      <c r="G114" s="357">
        <v>1950</v>
      </c>
      <c r="H114" s="102">
        <f>F114+G114</f>
        <v>1950</v>
      </c>
      <c r="I114" s="358" t="s">
        <v>467</v>
      </c>
    </row>
    <row r="115" spans="2:9" ht="18.75" customHeight="1" thickBot="1">
      <c r="B115" s="93" t="s">
        <v>142</v>
      </c>
      <c r="C115" s="94"/>
      <c r="D115" s="94"/>
      <c r="E115" s="45" t="s">
        <v>143</v>
      </c>
      <c r="F115" s="75">
        <f aca="true" t="shared" si="5" ref="F115:H116">F116</f>
        <v>15746</v>
      </c>
      <c r="G115" s="75">
        <f t="shared" si="5"/>
        <v>0</v>
      </c>
      <c r="H115" s="75">
        <f t="shared" si="5"/>
        <v>15746</v>
      </c>
      <c r="I115" s="209"/>
    </row>
    <row r="116" spans="2:9" ht="25.5" customHeight="1">
      <c r="B116" s="189"/>
      <c r="C116" s="210" t="s">
        <v>358</v>
      </c>
      <c r="D116" s="211"/>
      <c r="E116" s="212" t="s">
        <v>359</v>
      </c>
      <c r="F116" s="67">
        <f t="shared" si="5"/>
        <v>15746</v>
      </c>
      <c r="G116" s="67">
        <f t="shared" si="5"/>
        <v>0</v>
      </c>
      <c r="H116" s="67">
        <f t="shared" si="5"/>
        <v>15746</v>
      </c>
      <c r="I116" s="73"/>
    </row>
    <row r="117" spans="2:9" ht="45.75" thickBot="1">
      <c r="B117" s="195"/>
      <c r="C117" s="213"/>
      <c r="D117" s="171">
        <v>2030</v>
      </c>
      <c r="E117" s="206" t="s">
        <v>246</v>
      </c>
      <c r="F117" s="100">
        <v>15746</v>
      </c>
      <c r="G117" s="214"/>
      <c r="H117" s="59">
        <f>F117+G117</f>
        <v>15746</v>
      </c>
      <c r="I117" s="154" t="s">
        <v>360</v>
      </c>
    </row>
    <row r="118" spans="2:9" ht="18" customHeight="1" thickBot="1">
      <c r="B118" s="103">
        <v>855</v>
      </c>
      <c r="C118" s="44"/>
      <c r="D118" s="44"/>
      <c r="E118" s="104" t="s">
        <v>291</v>
      </c>
      <c r="F118" s="75">
        <f>F119+F123+F128</f>
        <v>13944481</v>
      </c>
      <c r="G118" s="75">
        <f>G119+G123+G128</f>
        <v>0</v>
      </c>
      <c r="H118" s="75">
        <f>H119+H123+H128</f>
        <v>13944481</v>
      </c>
      <c r="I118" s="215"/>
    </row>
    <row r="119" spans="2:9" ht="18" customHeight="1">
      <c r="B119" s="216"/>
      <c r="C119" s="105">
        <v>85501</v>
      </c>
      <c r="D119" s="217"/>
      <c r="E119" s="218" t="s">
        <v>292</v>
      </c>
      <c r="F119" s="81">
        <f>SUM(F120:F122)</f>
        <v>11010080</v>
      </c>
      <c r="G119" s="81">
        <f>SUM(G120:G122)</f>
        <v>0</v>
      </c>
      <c r="H119" s="81">
        <f>SUM(H120:H122)</f>
        <v>11010080</v>
      </c>
      <c r="I119" s="219"/>
    </row>
    <row r="120" spans="2:9" ht="48">
      <c r="B120" s="220"/>
      <c r="C120" s="135"/>
      <c r="D120" s="61" t="s">
        <v>342</v>
      </c>
      <c r="E120" s="221" t="s">
        <v>345</v>
      </c>
      <c r="F120" s="222">
        <v>1000</v>
      </c>
      <c r="G120" s="223"/>
      <c r="H120" s="59">
        <f>F120+G120</f>
        <v>1000</v>
      </c>
      <c r="I120" s="224"/>
    </row>
    <row r="121" spans="2:9" ht="48">
      <c r="B121" s="144"/>
      <c r="C121" s="234"/>
      <c r="D121" s="69">
        <v>2060</v>
      </c>
      <c r="E121" s="57" t="s">
        <v>293</v>
      </c>
      <c r="F121" s="114">
        <v>10989080</v>
      </c>
      <c r="G121" s="205"/>
      <c r="H121" s="59">
        <f>F121+G121</f>
        <v>10989080</v>
      </c>
      <c r="I121" s="204"/>
    </row>
    <row r="122" spans="2:9" ht="48">
      <c r="B122" s="144"/>
      <c r="C122" s="225"/>
      <c r="D122" s="69">
        <v>2910</v>
      </c>
      <c r="E122" s="57" t="s">
        <v>346</v>
      </c>
      <c r="F122" s="114">
        <v>20000</v>
      </c>
      <c r="G122" s="226"/>
      <c r="H122" s="59">
        <f>F122+G122</f>
        <v>20000</v>
      </c>
      <c r="I122" s="224"/>
    </row>
    <row r="123" spans="2:9" ht="38.25">
      <c r="B123" s="144"/>
      <c r="C123" s="117">
        <v>85502</v>
      </c>
      <c r="D123" s="118"/>
      <c r="E123" s="137" t="s">
        <v>212</v>
      </c>
      <c r="F123" s="120">
        <f>SUM(F124:F127)</f>
        <v>2934310</v>
      </c>
      <c r="G123" s="120">
        <f>SUM(G124:G127)</f>
        <v>0</v>
      </c>
      <c r="H123" s="120">
        <f>SUM(H124:H127)</f>
        <v>2934310</v>
      </c>
      <c r="I123" s="204"/>
    </row>
    <row r="124" spans="2:9" ht="48">
      <c r="B124" s="144"/>
      <c r="C124" s="117"/>
      <c r="D124" s="61" t="s">
        <v>342</v>
      </c>
      <c r="E124" s="221" t="s">
        <v>345</v>
      </c>
      <c r="F124" s="131">
        <v>500</v>
      </c>
      <c r="G124" s="227"/>
      <c r="H124" s="59">
        <f>F124+G124</f>
        <v>500</v>
      </c>
      <c r="I124" s="224"/>
    </row>
    <row r="125" spans="2:9" ht="36">
      <c r="B125" s="144"/>
      <c r="C125" s="117"/>
      <c r="D125" s="69">
        <v>2010</v>
      </c>
      <c r="E125" s="57" t="s">
        <v>248</v>
      </c>
      <c r="F125" s="114">
        <v>2913810</v>
      </c>
      <c r="G125" s="228"/>
      <c r="H125" s="59">
        <f>F125+G125</f>
        <v>2913810</v>
      </c>
      <c r="I125" s="204"/>
    </row>
    <row r="126" spans="2:9" ht="36">
      <c r="B126" s="144"/>
      <c r="C126" s="145"/>
      <c r="D126" s="69">
        <v>2360</v>
      </c>
      <c r="E126" s="57" t="s">
        <v>249</v>
      </c>
      <c r="F126" s="114">
        <v>15000</v>
      </c>
      <c r="G126" s="228"/>
      <c r="H126" s="59">
        <f>F126+G126</f>
        <v>15000</v>
      </c>
      <c r="I126" s="204"/>
    </row>
    <row r="127" spans="2:9" ht="48">
      <c r="B127" s="144"/>
      <c r="C127" s="145"/>
      <c r="D127" s="69">
        <v>2910</v>
      </c>
      <c r="E127" s="57" t="s">
        <v>346</v>
      </c>
      <c r="F127" s="114">
        <v>5000</v>
      </c>
      <c r="G127" s="227"/>
      <c r="H127" s="59">
        <f>F127+G127</f>
        <v>5000</v>
      </c>
      <c r="I127" s="229"/>
    </row>
    <row r="128" spans="2:9" ht="16.5" customHeight="1">
      <c r="B128" s="144"/>
      <c r="C128" s="135">
        <v>85503</v>
      </c>
      <c r="D128" s="225"/>
      <c r="E128" s="212" t="s">
        <v>352</v>
      </c>
      <c r="F128" s="120">
        <f>F129</f>
        <v>91</v>
      </c>
      <c r="G128" s="120">
        <f>G129</f>
        <v>0</v>
      </c>
      <c r="H128" s="120">
        <f>H129</f>
        <v>91</v>
      </c>
      <c r="I128" s="229"/>
    </row>
    <row r="129" spans="2:9" ht="36.75" thickBot="1">
      <c r="B129" s="155"/>
      <c r="C129" s="156"/>
      <c r="D129" s="98">
        <v>2010</v>
      </c>
      <c r="E129" s="124" t="s">
        <v>248</v>
      </c>
      <c r="F129" s="88">
        <v>91</v>
      </c>
      <c r="G129" s="230"/>
      <c r="H129" s="90">
        <f>F129+G129</f>
        <v>91</v>
      </c>
      <c r="I129" s="231" t="s">
        <v>354</v>
      </c>
    </row>
    <row r="130" spans="2:9" ht="27" customHeight="1" thickBot="1">
      <c r="B130" s="103">
        <v>900</v>
      </c>
      <c r="C130" s="44"/>
      <c r="D130" s="44"/>
      <c r="E130" s="122" t="s">
        <v>42</v>
      </c>
      <c r="F130" s="232">
        <f>F131+F135</f>
        <v>781000</v>
      </c>
      <c r="G130" s="232">
        <f>G131+G135</f>
        <v>0</v>
      </c>
      <c r="H130" s="232">
        <f>H131+H135</f>
        <v>781000</v>
      </c>
      <c r="I130" s="161"/>
    </row>
    <row r="131" spans="2:9" ht="15.75" customHeight="1">
      <c r="B131" s="216"/>
      <c r="C131" s="50" t="s">
        <v>158</v>
      </c>
      <c r="D131" s="49"/>
      <c r="E131" s="218" t="s">
        <v>187</v>
      </c>
      <c r="F131" s="81">
        <f>F132+F133+F134</f>
        <v>749000</v>
      </c>
      <c r="G131" s="81">
        <f>G132+G133+G134</f>
        <v>0</v>
      </c>
      <c r="H131" s="81">
        <f>H132+H133+H134</f>
        <v>749000</v>
      </c>
      <c r="I131" s="163"/>
    </row>
    <row r="132" spans="2:9" ht="27" customHeight="1">
      <c r="B132" s="233"/>
      <c r="C132" s="234"/>
      <c r="D132" s="61" t="s">
        <v>29</v>
      </c>
      <c r="E132" s="110" t="s">
        <v>419</v>
      </c>
      <c r="F132" s="131">
        <v>742000</v>
      </c>
      <c r="G132" s="235"/>
      <c r="H132" s="59">
        <f>F132+G132</f>
        <v>742000</v>
      </c>
      <c r="I132" s="168"/>
    </row>
    <row r="133" spans="2:9" ht="18" customHeight="1">
      <c r="B133" s="220"/>
      <c r="C133" s="225"/>
      <c r="D133" s="61" t="s">
        <v>15</v>
      </c>
      <c r="E133" s="110" t="s">
        <v>250</v>
      </c>
      <c r="F133" s="222">
        <v>6000</v>
      </c>
      <c r="G133" s="235"/>
      <c r="H133" s="59">
        <f>F133+G133</f>
        <v>6000</v>
      </c>
      <c r="I133" s="168"/>
    </row>
    <row r="134" spans="2:9" ht="24">
      <c r="B134" s="220"/>
      <c r="C134" s="225"/>
      <c r="D134" s="61" t="s">
        <v>199</v>
      </c>
      <c r="E134" s="110" t="s">
        <v>287</v>
      </c>
      <c r="F134" s="222">
        <v>1000</v>
      </c>
      <c r="G134" s="235"/>
      <c r="H134" s="59">
        <f>F134+G134</f>
        <v>1000</v>
      </c>
      <c r="I134" s="168"/>
    </row>
    <row r="135" spans="2:9" ht="28.5" customHeight="1">
      <c r="B135" s="129"/>
      <c r="C135" s="117">
        <v>90019</v>
      </c>
      <c r="D135" s="236"/>
      <c r="E135" s="149" t="s">
        <v>192</v>
      </c>
      <c r="F135" s="120">
        <f>F136</f>
        <v>32000</v>
      </c>
      <c r="G135" s="120">
        <f>G136</f>
        <v>0</v>
      </c>
      <c r="H135" s="120">
        <f>H136</f>
        <v>32000</v>
      </c>
      <c r="I135" s="168"/>
    </row>
    <row r="136" spans="2:9" ht="17.25" customHeight="1" thickBot="1">
      <c r="B136" s="237"/>
      <c r="C136" s="238"/>
      <c r="D136" s="86" t="s">
        <v>15</v>
      </c>
      <c r="E136" s="87" t="s">
        <v>250</v>
      </c>
      <c r="F136" s="239">
        <v>32000</v>
      </c>
      <c r="G136" s="240"/>
      <c r="H136" s="59">
        <f>F136+G136</f>
        <v>32000</v>
      </c>
      <c r="I136" s="160"/>
    </row>
    <row r="137" spans="2:9" ht="13.5" thickBot="1">
      <c r="B137" s="241" t="s">
        <v>71</v>
      </c>
      <c r="C137" s="242"/>
      <c r="D137" s="243"/>
      <c r="E137" s="244" t="s">
        <v>72</v>
      </c>
      <c r="F137" s="245">
        <f>F138</f>
        <v>13000</v>
      </c>
      <c r="G137" s="245">
        <f>G138</f>
        <v>0</v>
      </c>
      <c r="H137" s="245">
        <f>H138</f>
        <v>13000</v>
      </c>
      <c r="I137" s="161"/>
    </row>
    <row r="138" spans="2:9" ht="16.5" customHeight="1">
      <c r="B138" s="162"/>
      <c r="C138" s="50" t="s">
        <v>152</v>
      </c>
      <c r="D138" s="49"/>
      <c r="E138" s="246" t="s">
        <v>41</v>
      </c>
      <c r="F138" s="247">
        <f>F139+F140+F141</f>
        <v>13000</v>
      </c>
      <c r="G138" s="247">
        <f>G139+G140+G141</f>
        <v>0</v>
      </c>
      <c r="H138" s="247">
        <f>H139+H140+H141</f>
        <v>13000</v>
      </c>
      <c r="I138" s="163"/>
    </row>
    <row r="139" spans="2:9" ht="16.5" customHeight="1">
      <c r="B139" s="144"/>
      <c r="C139" s="181"/>
      <c r="D139" s="61" t="s">
        <v>15</v>
      </c>
      <c r="E139" s="110" t="s">
        <v>250</v>
      </c>
      <c r="F139" s="248">
        <v>3000</v>
      </c>
      <c r="G139" s="205"/>
      <c r="H139" s="59">
        <f>F139+G139</f>
        <v>3000</v>
      </c>
      <c r="I139" s="168"/>
    </row>
    <row r="140" spans="2:9" ht="24">
      <c r="B140" s="144"/>
      <c r="C140" s="181"/>
      <c r="D140" s="61" t="s">
        <v>8</v>
      </c>
      <c r="E140" s="110" t="s">
        <v>285</v>
      </c>
      <c r="F140" s="248">
        <v>8000</v>
      </c>
      <c r="G140" s="205"/>
      <c r="H140" s="59">
        <f>F140+G140</f>
        <v>8000</v>
      </c>
      <c r="I140" s="168"/>
    </row>
    <row r="141" spans="2:9" ht="24.75" thickBot="1">
      <c r="B141" s="155"/>
      <c r="C141" s="156"/>
      <c r="D141" s="197" t="s">
        <v>228</v>
      </c>
      <c r="E141" s="124" t="s">
        <v>288</v>
      </c>
      <c r="F141" s="249">
        <v>2000</v>
      </c>
      <c r="G141" s="250"/>
      <c r="H141" s="59">
        <f>F141+G141</f>
        <v>2000</v>
      </c>
      <c r="I141" s="160"/>
    </row>
    <row r="142" spans="2:9" ht="18" customHeight="1" thickBot="1">
      <c r="B142" s="241" t="s">
        <v>75</v>
      </c>
      <c r="C142" s="94"/>
      <c r="D142" s="94"/>
      <c r="E142" s="251" t="s">
        <v>200</v>
      </c>
      <c r="F142" s="252">
        <f>F143</f>
        <v>74000</v>
      </c>
      <c r="G142" s="252">
        <f>G143</f>
        <v>0</v>
      </c>
      <c r="H142" s="252">
        <f>H143</f>
        <v>74000</v>
      </c>
      <c r="I142" s="161"/>
    </row>
    <row r="143" spans="2:9" ht="15.75" customHeight="1">
      <c r="B143" s="162"/>
      <c r="C143" s="253" t="s">
        <v>317</v>
      </c>
      <c r="D143" s="254"/>
      <c r="E143" s="246" t="s">
        <v>41</v>
      </c>
      <c r="F143" s="255">
        <f>F144+F145</f>
        <v>74000</v>
      </c>
      <c r="G143" s="255">
        <f>G144+G145</f>
        <v>0</v>
      </c>
      <c r="H143" s="255">
        <f>H144+H145</f>
        <v>74000</v>
      </c>
      <c r="I143" s="163"/>
    </row>
    <row r="144" spans="2:9" ht="24">
      <c r="B144" s="189"/>
      <c r="C144" s="210"/>
      <c r="D144" s="61" t="s">
        <v>8</v>
      </c>
      <c r="E144" s="110" t="s">
        <v>285</v>
      </c>
      <c r="F144" s="256">
        <v>58000</v>
      </c>
      <c r="G144" s="205"/>
      <c r="H144" s="59">
        <f>F144+G144</f>
        <v>58000</v>
      </c>
      <c r="I144" s="168"/>
    </row>
    <row r="145" spans="2:9" ht="24">
      <c r="B145" s="169"/>
      <c r="C145" s="170"/>
      <c r="D145" s="56" t="s">
        <v>228</v>
      </c>
      <c r="E145" s="57" t="s">
        <v>288</v>
      </c>
      <c r="F145" s="257">
        <v>16000</v>
      </c>
      <c r="G145" s="205"/>
      <c r="H145" s="59">
        <f>F145+G145</f>
        <v>16000</v>
      </c>
      <c r="I145" s="168"/>
    </row>
    <row r="146" spans="2:9" s="139" customFormat="1" ht="4.5" customHeight="1" thickBot="1">
      <c r="B146" s="258"/>
      <c r="C146" s="259"/>
      <c r="D146" s="259"/>
      <c r="E146" s="259"/>
      <c r="F146" s="260"/>
      <c r="G146" s="261"/>
      <c r="H146" s="261"/>
      <c r="I146" s="262"/>
    </row>
    <row r="147" spans="2:9" s="139" customFormat="1" ht="19.5" customHeight="1" thickBot="1">
      <c r="B147" s="263" t="s">
        <v>43</v>
      </c>
      <c r="C147" s="264"/>
      <c r="D147" s="265"/>
      <c r="E147" s="266"/>
      <c r="F147" s="267">
        <f>F11+F17+F20+F23+F28+F37+F40+F70+F78+F96+F112+F115+F118+F130+F137+F142</f>
        <v>39102888.19</v>
      </c>
      <c r="G147" s="267">
        <f>G11+G17+G20+G23+G28+G37+G40+G70+G78+G96+G112+G115+G118+G130+G137+G142</f>
        <v>78825</v>
      </c>
      <c r="H147" s="267">
        <f>H11+H17+H20+H23+H28+H37+H40+H70+H78+H96+H112+H115+H118+H130+H137+H142</f>
        <v>39181713.19</v>
      </c>
      <c r="I147" s="199"/>
    </row>
    <row r="148" spans="3:6" ht="12.75">
      <c r="C148" s="268"/>
      <c r="D148" s="269"/>
      <c r="E148" s="268"/>
      <c r="F148" s="268"/>
    </row>
    <row r="149" spans="2:6" ht="12.75">
      <c r="B149" s="270"/>
      <c r="C149" s="268"/>
      <c r="D149" s="269"/>
      <c r="E149" s="268"/>
      <c r="F149" s="268"/>
    </row>
    <row r="150" spans="3:6" ht="12.75">
      <c r="C150" s="271"/>
      <c r="D150" s="269"/>
      <c r="E150" s="268"/>
      <c r="F150" s="268"/>
    </row>
    <row r="151" spans="3:6" ht="12.75">
      <c r="C151" s="268"/>
      <c r="D151" s="269"/>
      <c r="E151" s="268"/>
      <c r="F151" s="268"/>
    </row>
    <row r="152" spans="3:6" ht="12.75">
      <c r="C152" s="268"/>
      <c r="D152" s="269"/>
      <c r="E152" s="268"/>
      <c r="F152" s="268"/>
    </row>
    <row r="153" spans="3:6" ht="12.75">
      <c r="C153" s="268"/>
      <c r="D153" s="269"/>
      <c r="E153" s="268"/>
      <c r="F153" s="268"/>
    </row>
    <row r="154" spans="3:6" ht="12.75">
      <c r="C154" s="268"/>
      <c r="D154" s="269"/>
      <c r="E154" s="268"/>
      <c r="F154" s="268"/>
    </row>
    <row r="155" spans="3:6" ht="12.75">
      <c r="C155" s="268"/>
      <c r="D155" s="269"/>
      <c r="E155" s="268"/>
      <c r="F155" s="268"/>
    </row>
    <row r="156" spans="3:8" ht="12.75">
      <c r="C156" s="268"/>
      <c r="D156" s="269"/>
      <c r="E156" s="268"/>
      <c r="F156" s="268"/>
      <c r="H156" s="272"/>
    </row>
    <row r="157" spans="3:8" ht="12.75">
      <c r="C157" s="268"/>
      <c r="D157" s="269"/>
      <c r="E157" s="268"/>
      <c r="F157" s="268"/>
      <c r="H157" s="272"/>
    </row>
    <row r="158" spans="3:6" ht="12.75">
      <c r="C158" s="268"/>
      <c r="D158" s="269"/>
      <c r="E158" s="268"/>
      <c r="F158" s="268"/>
    </row>
    <row r="159" spans="3:6" ht="12.75">
      <c r="C159" s="268"/>
      <c r="D159" s="269"/>
      <c r="E159" s="268"/>
      <c r="F159" s="268"/>
    </row>
    <row r="160" spans="3:6" ht="12.75">
      <c r="C160" s="268"/>
      <c r="D160" s="269"/>
      <c r="E160" s="268"/>
      <c r="F160" s="268"/>
    </row>
    <row r="161" spans="3:6" ht="12.75">
      <c r="C161" s="268"/>
      <c r="D161" s="269"/>
      <c r="E161" s="268"/>
      <c r="F161" s="268"/>
    </row>
    <row r="162" spans="3:6" ht="12.75">
      <c r="C162" s="268"/>
      <c r="D162" s="269"/>
      <c r="E162" s="268"/>
      <c r="F162" s="268"/>
    </row>
    <row r="163" spans="3:6" ht="12.75">
      <c r="C163" s="268"/>
      <c r="D163" s="269"/>
      <c r="E163" s="268"/>
      <c r="F163" s="268"/>
    </row>
    <row r="164" spans="3:6" ht="12.75">
      <c r="C164" s="268"/>
      <c r="D164" s="269"/>
      <c r="E164" s="268"/>
      <c r="F164" s="268"/>
    </row>
    <row r="165" spans="3:6" ht="12.75">
      <c r="C165" s="268"/>
      <c r="D165" s="269"/>
      <c r="E165" s="268"/>
      <c r="F165" s="268"/>
    </row>
    <row r="166" spans="3:6" ht="12.75">
      <c r="C166" s="268"/>
      <c r="D166" s="269"/>
      <c r="E166" s="268"/>
      <c r="F166" s="268"/>
    </row>
    <row r="167" spans="3:6" ht="12.75">
      <c r="C167" s="268"/>
      <c r="D167" s="269"/>
      <c r="E167" s="268"/>
      <c r="F167" s="268"/>
    </row>
    <row r="168" spans="3:6" ht="12.75">
      <c r="C168" s="268"/>
      <c r="D168" s="269"/>
      <c r="E168" s="268"/>
      <c r="F168" s="268"/>
    </row>
    <row r="169" spans="3:6" ht="12.75">
      <c r="C169" s="268"/>
      <c r="D169" s="269"/>
      <c r="E169" s="268"/>
      <c r="F169" s="268"/>
    </row>
    <row r="170" spans="3:6" ht="12.75">
      <c r="C170" s="268"/>
      <c r="D170" s="269"/>
      <c r="E170" s="268"/>
      <c r="F170" s="268"/>
    </row>
    <row r="171" spans="3:6" ht="12.75">
      <c r="C171" s="268"/>
      <c r="D171" s="269"/>
      <c r="E171" s="268"/>
      <c r="F171" s="268"/>
    </row>
    <row r="172" spans="3:6" ht="12.75">
      <c r="C172" s="268"/>
      <c r="D172" s="269"/>
      <c r="E172" s="268"/>
      <c r="F172" s="268"/>
    </row>
    <row r="173" spans="3:6" ht="12.75">
      <c r="C173" s="268"/>
      <c r="D173" s="269"/>
      <c r="E173" s="268"/>
      <c r="F173" s="268"/>
    </row>
    <row r="174" spans="3:6" ht="12.75">
      <c r="C174" s="268"/>
      <c r="D174" s="269"/>
      <c r="E174" s="268"/>
      <c r="F174" s="268"/>
    </row>
    <row r="175" spans="3:6" ht="12.75">
      <c r="C175" s="268"/>
      <c r="D175" s="269"/>
      <c r="E175" s="268"/>
      <c r="F175" s="268"/>
    </row>
    <row r="176" spans="3:6" ht="12.75">
      <c r="C176" s="268"/>
      <c r="D176" s="269"/>
      <c r="E176" s="268"/>
      <c r="F176" s="268"/>
    </row>
    <row r="177" spans="3:6" ht="12.75">
      <c r="C177" s="268"/>
      <c r="D177" s="269"/>
      <c r="E177" s="268"/>
      <c r="F177" s="268"/>
    </row>
    <row r="178" spans="3:6" ht="12.75">
      <c r="C178" s="268"/>
      <c r="D178" s="269"/>
      <c r="E178" s="268"/>
      <c r="F178" s="268"/>
    </row>
    <row r="179" spans="3:6" ht="12.75">
      <c r="C179" s="268"/>
      <c r="D179" s="269"/>
      <c r="E179" s="268"/>
      <c r="F179" s="268"/>
    </row>
    <row r="180" spans="3:6" ht="12.75">
      <c r="C180" s="268"/>
      <c r="D180" s="269"/>
      <c r="E180" s="268"/>
      <c r="F180" s="268"/>
    </row>
    <row r="181" spans="3:6" ht="12.75">
      <c r="C181" s="268"/>
      <c r="D181" s="269"/>
      <c r="E181" s="268"/>
      <c r="F181" s="268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" right="0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9"/>
  <sheetViews>
    <sheetView zoomScalePageLayoutView="0" workbookViewId="0" topLeftCell="A457">
      <selection activeCell="G479" sqref="G479:H480"/>
    </sheetView>
  </sheetViews>
  <sheetFormatPr defaultColWidth="9.140625" defaultRowHeight="12.75"/>
  <cols>
    <col min="1" max="1" width="2.421875" style="431" customWidth="1"/>
    <col min="2" max="2" width="5.7109375" style="431" customWidth="1"/>
    <col min="3" max="3" width="7.140625" style="431" customWidth="1"/>
    <col min="4" max="4" width="6.140625" style="431" customWidth="1"/>
    <col min="5" max="5" width="50.00390625" style="431" customWidth="1"/>
    <col min="6" max="6" width="18.28125" style="431" customWidth="1"/>
    <col min="7" max="7" width="14.8515625" style="431" customWidth="1"/>
    <col min="8" max="8" width="18.28125" style="431" customWidth="1"/>
    <col min="9" max="9" width="28.421875" style="431" customWidth="1"/>
    <col min="10" max="10" width="2.28125" style="431" customWidth="1"/>
    <col min="11" max="16384" width="9.140625" style="431" customWidth="1"/>
  </cols>
  <sheetData>
    <row r="1" ht="12.75">
      <c r="H1" s="432" t="s">
        <v>336</v>
      </c>
    </row>
    <row r="2" spans="3:8" ht="12.75">
      <c r="C2" s="433"/>
      <c r="H2" s="434" t="s">
        <v>367</v>
      </c>
    </row>
    <row r="3" ht="12.75">
      <c r="H3" s="434" t="s">
        <v>368</v>
      </c>
    </row>
    <row r="4" ht="18.75">
      <c r="E4" s="435"/>
    </row>
    <row r="5" ht="13.5" customHeight="1">
      <c r="E5" s="436"/>
    </row>
    <row r="6" spans="5:7" ht="18">
      <c r="E6" s="795" t="s">
        <v>511</v>
      </c>
      <c r="F6" s="796"/>
      <c r="G6" s="796"/>
    </row>
    <row r="7" ht="10.5" customHeight="1" thickBot="1">
      <c r="F7" s="437"/>
    </row>
    <row r="8" spans="2:12" ht="25.5" customHeight="1" thickBot="1">
      <c r="B8" s="438" t="s">
        <v>0</v>
      </c>
      <c r="C8" s="439" t="s">
        <v>1</v>
      </c>
      <c r="D8" s="440" t="s">
        <v>2</v>
      </c>
      <c r="E8" s="441" t="s">
        <v>44</v>
      </c>
      <c r="F8" s="442" t="s">
        <v>290</v>
      </c>
      <c r="G8" s="443" t="s">
        <v>332</v>
      </c>
      <c r="H8" s="444" t="s">
        <v>333</v>
      </c>
      <c r="I8" s="445" t="s">
        <v>334</v>
      </c>
      <c r="J8" s="446"/>
      <c r="K8" s="446"/>
      <c r="L8" s="446"/>
    </row>
    <row r="9" spans="2:12" ht="8.25" customHeight="1" thickBot="1">
      <c r="B9" s="447">
        <v>1</v>
      </c>
      <c r="C9" s="448">
        <v>2</v>
      </c>
      <c r="D9" s="449">
        <v>3</v>
      </c>
      <c r="E9" s="450">
        <v>4</v>
      </c>
      <c r="F9" s="451">
        <v>5</v>
      </c>
      <c r="G9" s="451">
        <v>6</v>
      </c>
      <c r="H9" s="451">
        <v>7</v>
      </c>
      <c r="I9" s="452">
        <v>8</v>
      </c>
      <c r="J9" s="446"/>
      <c r="K9" s="446"/>
      <c r="L9" s="446"/>
    </row>
    <row r="10" spans="2:12" ht="18" customHeight="1" thickBot="1">
      <c r="B10" s="453" t="s">
        <v>65</v>
      </c>
      <c r="C10" s="454"/>
      <c r="D10" s="454"/>
      <c r="E10" s="455" t="s">
        <v>66</v>
      </c>
      <c r="F10" s="456">
        <f>F11+F13+F16+F18</f>
        <v>4377898.19</v>
      </c>
      <c r="G10" s="456">
        <f>G11+G13+G16+G18</f>
        <v>0</v>
      </c>
      <c r="H10" s="456">
        <f>H11+H13+H16+H18</f>
        <v>4377898.19</v>
      </c>
      <c r="I10" s="457"/>
      <c r="J10" s="446"/>
      <c r="K10" s="446"/>
      <c r="L10" s="446"/>
    </row>
    <row r="11" spans="2:12" ht="15" customHeight="1">
      <c r="B11" s="458"/>
      <c r="C11" s="459" t="s">
        <v>156</v>
      </c>
      <c r="D11" s="460"/>
      <c r="E11" s="461" t="s">
        <v>215</v>
      </c>
      <c r="F11" s="462">
        <f>F12</f>
        <v>85000</v>
      </c>
      <c r="G11" s="462">
        <f>G12</f>
        <v>0</v>
      </c>
      <c r="H11" s="462">
        <f>H12</f>
        <v>85000</v>
      </c>
      <c r="I11" s="463"/>
      <c r="J11" s="446"/>
      <c r="K11" s="446"/>
      <c r="L11" s="446"/>
    </row>
    <row r="12" spans="2:12" ht="15" customHeight="1">
      <c r="B12" s="464"/>
      <c r="C12" s="465"/>
      <c r="D12" s="466" t="s">
        <v>53</v>
      </c>
      <c r="E12" s="467" t="s">
        <v>54</v>
      </c>
      <c r="F12" s="468">
        <v>85000</v>
      </c>
      <c r="G12" s="469"/>
      <c r="H12" s="470">
        <f>F12+G12</f>
        <v>85000</v>
      </c>
      <c r="I12" s="471"/>
      <c r="J12" s="446"/>
      <c r="K12" s="446"/>
      <c r="L12" s="446"/>
    </row>
    <row r="13" spans="2:12" ht="15" customHeight="1">
      <c r="B13" s="472"/>
      <c r="C13" s="473" t="s">
        <v>67</v>
      </c>
      <c r="D13" s="474"/>
      <c r="E13" s="475" t="s">
        <v>167</v>
      </c>
      <c r="F13" s="476">
        <f>F14+F15</f>
        <v>3660000</v>
      </c>
      <c r="G13" s="476">
        <f>G14+G15</f>
        <v>0</v>
      </c>
      <c r="H13" s="476">
        <f>H14+H15</f>
        <v>3660000</v>
      </c>
      <c r="I13" s="477"/>
      <c r="J13" s="446"/>
      <c r="K13" s="446"/>
      <c r="L13" s="446"/>
    </row>
    <row r="14" spans="2:12" ht="15" customHeight="1">
      <c r="B14" s="472"/>
      <c r="C14" s="473"/>
      <c r="D14" s="466" t="s">
        <v>53</v>
      </c>
      <c r="E14" s="467" t="s">
        <v>54</v>
      </c>
      <c r="F14" s="478">
        <v>3000</v>
      </c>
      <c r="G14" s="479"/>
      <c r="H14" s="470">
        <f>F14+G14</f>
        <v>3000</v>
      </c>
      <c r="I14" s="477"/>
      <c r="J14" s="446"/>
      <c r="K14" s="446"/>
      <c r="L14" s="446"/>
    </row>
    <row r="15" spans="2:12" ht="15" customHeight="1">
      <c r="B15" s="480"/>
      <c r="C15" s="481"/>
      <c r="D15" s="466" t="s">
        <v>76</v>
      </c>
      <c r="E15" s="467" t="s">
        <v>77</v>
      </c>
      <c r="F15" s="478">
        <v>3657000</v>
      </c>
      <c r="G15" s="469"/>
      <c r="H15" s="470">
        <f>F15+G15</f>
        <v>3657000</v>
      </c>
      <c r="I15" s="471"/>
      <c r="J15" s="446"/>
      <c r="K15" s="446"/>
      <c r="L15" s="446"/>
    </row>
    <row r="16" spans="2:12" ht="17.25" customHeight="1">
      <c r="B16" s="472"/>
      <c r="C16" s="474" t="s">
        <v>78</v>
      </c>
      <c r="D16" s="474"/>
      <c r="E16" s="475" t="s">
        <v>168</v>
      </c>
      <c r="F16" s="482">
        <f>F17</f>
        <v>24000</v>
      </c>
      <c r="G16" s="482">
        <f>G17</f>
        <v>0</v>
      </c>
      <c r="H16" s="482">
        <f>H17</f>
        <v>24000</v>
      </c>
      <c r="I16" s="477"/>
      <c r="J16" s="446"/>
      <c r="K16" s="446"/>
      <c r="L16" s="446"/>
    </row>
    <row r="17" spans="2:12" ht="24.75" customHeight="1">
      <c r="B17" s="483"/>
      <c r="C17" s="484"/>
      <c r="D17" s="484">
        <v>2850</v>
      </c>
      <c r="E17" s="485" t="s">
        <v>79</v>
      </c>
      <c r="F17" s="486">
        <v>24000</v>
      </c>
      <c r="G17" s="487"/>
      <c r="H17" s="470">
        <f>F17+G17</f>
        <v>24000</v>
      </c>
      <c r="I17" s="477"/>
      <c r="J17" s="446"/>
      <c r="K17" s="446"/>
      <c r="L17" s="446"/>
    </row>
    <row r="18" spans="2:12" ht="15" customHeight="1">
      <c r="B18" s="480"/>
      <c r="C18" s="488" t="s">
        <v>201</v>
      </c>
      <c r="D18" s="474"/>
      <c r="E18" s="475" t="s">
        <v>41</v>
      </c>
      <c r="F18" s="482">
        <f>SUM(F19:F24)</f>
        <v>608898.1900000001</v>
      </c>
      <c r="G18" s="482">
        <f>SUM(G19:G24)</f>
        <v>0</v>
      </c>
      <c r="H18" s="482">
        <f>SUM(H19:H24)</f>
        <v>608898.1900000001</v>
      </c>
      <c r="I18" s="477"/>
      <c r="J18" s="446"/>
      <c r="K18" s="446"/>
      <c r="L18" s="446"/>
    </row>
    <row r="19" spans="2:12" ht="15" customHeight="1">
      <c r="B19" s="480"/>
      <c r="C19" s="488"/>
      <c r="D19" s="466" t="s">
        <v>93</v>
      </c>
      <c r="E19" s="467" t="s">
        <v>297</v>
      </c>
      <c r="F19" s="489">
        <v>8000</v>
      </c>
      <c r="G19" s="486"/>
      <c r="H19" s="470">
        <f aca="true" t="shared" si="0" ref="H19:H24">F19+G19</f>
        <v>8000</v>
      </c>
      <c r="I19" s="490"/>
      <c r="J19" s="446"/>
      <c r="K19" s="446"/>
      <c r="L19" s="446"/>
    </row>
    <row r="20" spans="2:12" ht="15" customHeight="1">
      <c r="B20" s="480"/>
      <c r="C20" s="488"/>
      <c r="D20" s="466" t="s">
        <v>95</v>
      </c>
      <c r="E20" s="467" t="s">
        <v>298</v>
      </c>
      <c r="F20" s="489">
        <v>1368</v>
      </c>
      <c r="G20" s="486"/>
      <c r="H20" s="470">
        <f t="shared" si="0"/>
        <v>1368</v>
      </c>
      <c r="I20" s="490"/>
      <c r="J20" s="446"/>
      <c r="K20" s="446"/>
      <c r="L20" s="446"/>
    </row>
    <row r="21" spans="2:12" ht="15" customHeight="1">
      <c r="B21" s="480"/>
      <c r="C21" s="488"/>
      <c r="D21" s="466" t="s">
        <v>80</v>
      </c>
      <c r="E21" s="467" t="s">
        <v>300</v>
      </c>
      <c r="F21" s="489">
        <v>280.73</v>
      </c>
      <c r="G21" s="486"/>
      <c r="H21" s="470">
        <f t="shared" si="0"/>
        <v>280.73</v>
      </c>
      <c r="I21" s="490"/>
      <c r="J21" s="446"/>
      <c r="K21" s="446"/>
      <c r="L21" s="446"/>
    </row>
    <row r="22" spans="2:12" ht="15" customHeight="1">
      <c r="B22" s="480"/>
      <c r="C22" s="488"/>
      <c r="D22" s="466" t="s">
        <v>53</v>
      </c>
      <c r="E22" s="467" t="s">
        <v>303</v>
      </c>
      <c r="F22" s="489">
        <v>2172.8</v>
      </c>
      <c r="G22" s="486"/>
      <c r="H22" s="470">
        <f t="shared" si="0"/>
        <v>2172.8</v>
      </c>
      <c r="I22" s="490"/>
      <c r="J22" s="446"/>
      <c r="K22" s="446"/>
      <c r="L22" s="446"/>
    </row>
    <row r="23" spans="2:12" ht="15" customHeight="1">
      <c r="B23" s="480"/>
      <c r="C23" s="488"/>
      <c r="D23" s="466" t="s">
        <v>85</v>
      </c>
      <c r="E23" s="467" t="s">
        <v>313</v>
      </c>
      <c r="F23" s="489">
        <v>591076.66</v>
      </c>
      <c r="G23" s="486"/>
      <c r="H23" s="470">
        <f t="shared" si="0"/>
        <v>591076.66</v>
      </c>
      <c r="I23" s="490"/>
      <c r="J23" s="446"/>
      <c r="K23" s="446"/>
      <c r="L23" s="446"/>
    </row>
    <row r="24" spans="2:12" ht="15" customHeight="1" thickBot="1">
      <c r="B24" s="491"/>
      <c r="C24" s="492"/>
      <c r="D24" s="493" t="s">
        <v>85</v>
      </c>
      <c r="E24" s="494" t="s">
        <v>63</v>
      </c>
      <c r="F24" s="495">
        <v>6000</v>
      </c>
      <c r="G24" s="496"/>
      <c r="H24" s="497">
        <f t="shared" si="0"/>
        <v>6000</v>
      </c>
      <c r="I24" s="498"/>
      <c r="J24" s="446"/>
      <c r="K24" s="446"/>
      <c r="L24" s="446"/>
    </row>
    <row r="25" spans="2:12" ht="26.25" thickBot="1">
      <c r="B25" s="453" t="s">
        <v>329</v>
      </c>
      <c r="C25" s="454"/>
      <c r="D25" s="454"/>
      <c r="E25" s="455" t="s">
        <v>331</v>
      </c>
      <c r="F25" s="499">
        <f aca="true" t="shared" si="1" ref="F25:H26">F26</f>
        <v>8000</v>
      </c>
      <c r="G25" s="499">
        <f t="shared" si="1"/>
        <v>0</v>
      </c>
      <c r="H25" s="499">
        <f t="shared" si="1"/>
        <v>8000</v>
      </c>
      <c r="I25" s="457"/>
      <c r="J25" s="446"/>
      <c r="K25" s="446"/>
      <c r="L25" s="446"/>
    </row>
    <row r="26" spans="2:12" ht="15" customHeight="1">
      <c r="B26" s="500"/>
      <c r="C26" s="501">
        <v>40003</v>
      </c>
      <c r="D26" s="460"/>
      <c r="E26" s="461" t="s">
        <v>330</v>
      </c>
      <c r="F26" s="502">
        <f t="shared" si="1"/>
        <v>8000</v>
      </c>
      <c r="G26" s="502">
        <f t="shared" si="1"/>
        <v>0</v>
      </c>
      <c r="H26" s="502">
        <f t="shared" si="1"/>
        <v>8000</v>
      </c>
      <c r="I26" s="463"/>
      <c r="J26" s="446"/>
      <c r="K26" s="446"/>
      <c r="L26" s="446"/>
    </row>
    <row r="27" spans="2:12" ht="15" customHeight="1" thickBot="1">
      <c r="B27" s="503"/>
      <c r="C27" s="504"/>
      <c r="D27" s="505" t="s">
        <v>53</v>
      </c>
      <c r="E27" s="506" t="s">
        <v>54</v>
      </c>
      <c r="F27" s="507">
        <v>8000</v>
      </c>
      <c r="G27" s="496"/>
      <c r="H27" s="497">
        <f>F27+G27</f>
        <v>8000</v>
      </c>
      <c r="I27" s="498"/>
      <c r="J27" s="446"/>
      <c r="K27" s="446"/>
      <c r="L27" s="446"/>
    </row>
    <row r="28" spans="2:12" ht="18" customHeight="1" thickBot="1">
      <c r="B28" s="453" t="s">
        <v>81</v>
      </c>
      <c r="C28" s="454"/>
      <c r="D28" s="454"/>
      <c r="E28" s="455" t="s">
        <v>68</v>
      </c>
      <c r="F28" s="499">
        <f>F29+F31+F33</f>
        <v>1438928</v>
      </c>
      <c r="G28" s="499">
        <f>G29+G31+G33</f>
        <v>25875</v>
      </c>
      <c r="H28" s="499">
        <f>H29+H31+H33</f>
        <v>1464803</v>
      </c>
      <c r="I28" s="457"/>
      <c r="J28" s="446"/>
      <c r="K28" s="446"/>
      <c r="L28" s="446"/>
    </row>
    <row r="29" spans="2:12" ht="15" customHeight="1">
      <c r="B29" s="500"/>
      <c r="C29" s="508" t="s">
        <v>82</v>
      </c>
      <c r="D29" s="460"/>
      <c r="E29" s="461" t="s">
        <v>169</v>
      </c>
      <c r="F29" s="502">
        <f>F30</f>
        <v>240000</v>
      </c>
      <c r="G29" s="502">
        <f>G30</f>
        <v>0</v>
      </c>
      <c r="H29" s="502">
        <f>H30</f>
        <v>240000</v>
      </c>
      <c r="I29" s="463"/>
      <c r="J29" s="446"/>
      <c r="K29" s="446"/>
      <c r="L29" s="446"/>
    </row>
    <row r="30" spans="2:12" ht="24">
      <c r="B30" s="472"/>
      <c r="C30" s="481"/>
      <c r="D30" s="509">
        <v>2710</v>
      </c>
      <c r="E30" s="510" t="s">
        <v>338</v>
      </c>
      <c r="F30" s="478">
        <v>240000</v>
      </c>
      <c r="G30" s="487"/>
      <c r="H30" s="470">
        <f>F30+G30</f>
        <v>240000</v>
      </c>
      <c r="I30" s="477"/>
      <c r="J30" s="446"/>
      <c r="K30" s="446"/>
      <c r="L30" s="446"/>
    </row>
    <row r="31" spans="2:12" ht="15" customHeight="1">
      <c r="B31" s="472"/>
      <c r="C31" s="474" t="s">
        <v>83</v>
      </c>
      <c r="D31" s="473"/>
      <c r="E31" s="475" t="s">
        <v>69</v>
      </c>
      <c r="F31" s="482">
        <f>F32</f>
        <v>200000</v>
      </c>
      <c r="G31" s="482">
        <f>G32</f>
        <v>0</v>
      </c>
      <c r="H31" s="482">
        <f>H32</f>
        <v>200000</v>
      </c>
      <c r="I31" s="477"/>
      <c r="J31" s="446"/>
      <c r="K31" s="446"/>
      <c r="L31" s="446"/>
    </row>
    <row r="32" spans="2:12" ht="37.5" customHeight="1">
      <c r="B32" s="472"/>
      <c r="C32" s="481"/>
      <c r="D32" s="511" t="s">
        <v>252</v>
      </c>
      <c r="E32" s="510" t="s">
        <v>253</v>
      </c>
      <c r="F32" s="478">
        <v>200000</v>
      </c>
      <c r="G32" s="487"/>
      <c r="H32" s="470">
        <f>F32+G32</f>
        <v>200000</v>
      </c>
      <c r="I32" s="477"/>
      <c r="J32" s="446"/>
      <c r="K32" s="446"/>
      <c r="L32" s="446"/>
    </row>
    <row r="33" spans="2:12" ht="17.25" customHeight="1">
      <c r="B33" s="472"/>
      <c r="C33" s="473" t="s">
        <v>84</v>
      </c>
      <c r="D33" s="474"/>
      <c r="E33" s="475" t="s">
        <v>162</v>
      </c>
      <c r="F33" s="482">
        <f>SUM(F34:F40)</f>
        <v>998928</v>
      </c>
      <c r="G33" s="482">
        <f>SUM(G34:G40)</f>
        <v>25875</v>
      </c>
      <c r="H33" s="482">
        <f>SUM(H34:H40)</f>
        <v>1024803</v>
      </c>
      <c r="I33" s="477"/>
      <c r="J33" s="446"/>
      <c r="K33" s="446"/>
      <c r="L33" s="446"/>
    </row>
    <row r="34" spans="2:12" ht="24">
      <c r="B34" s="472"/>
      <c r="C34" s="473"/>
      <c r="D34" s="481" t="s">
        <v>256</v>
      </c>
      <c r="E34" s="512" t="s">
        <v>266</v>
      </c>
      <c r="F34" s="478">
        <v>33000</v>
      </c>
      <c r="G34" s="469">
        <v>20000</v>
      </c>
      <c r="H34" s="470">
        <f aca="true" t="shared" si="2" ref="H34:H40">F34+G34</f>
        <v>53000</v>
      </c>
      <c r="I34" s="471" t="s">
        <v>468</v>
      </c>
      <c r="J34" s="446"/>
      <c r="K34" s="446"/>
      <c r="L34" s="446"/>
    </row>
    <row r="35" spans="2:12" ht="14.25">
      <c r="B35" s="472"/>
      <c r="C35" s="473"/>
      <c r="D35" s="481">
        <v>4170</v>
      </c>
      <c r="E35" s="467" t="s">
        <v>58</v>
      </c>
      <c r="F35" s="478">
        <v>7000</v>
      </c>
      <c r="G35" s="469"/>
      <c r="H35" s="470">
        <f t="shared" si="2"/>
        <v>7000</v>
      </c>
      <c r="I35" s="471"/>
      <c r="J35" s="446"/>
      <c r="K35" s="446"/>
      <c r="L35" s="446"/>
    </row>
    <row r="36" spans="2:12" ht="16.5" customHeight="1">
      <c r="B36" s="472"/>
      <c r="C36" s="513"/>
      <c r="D36" s="466" t="s">
        <v>80</v>
      </c>
      <c r="E36" s="467" t="s">
        <v>270</v>
      </c>
      <c r="F36" s="514">
        <v>60000</v>
      </c>
      <c r="G36" s="479">
        <v>-15000</v>
      </c>
      <c r="H36" s="470">
        <f t="shared" si="2"/>
        <v>45000</v>
      </c>
      <c r="I36" s="471" t="s">
        <v>468</v>
      </c>
      <c r="J36" s="446"/>
      <c r="K36" s="446"/>
      <c r="L36" s="446"/>
    </row>
    <row r="37" spans="2:12" ht="16.5" customHeight="1">
      <c r="B37" s="472"/>
      <c r="C37" s="513"/>
      <c r="D37" s="466" t="s">
        <v>105</v>
      </c>
      <c r="E37" s="512" t="s">
        <v>501</v>
      </c>
      <c r="F37" s="514">
        <v>451928</v>
      </c>
      <c r="G37" s="469">
        <v>-51875</v>
      </c>
      <c r="H37" s="470">
        <f t="shared" si="2"/>
        <v>400053</v>
      </c>
      <c r="I37" s="471" t="s">
        <v>494</v>
      </c>
      <c r="J37" s="446"/>
      <c r="K37" s="446"/>
      <c r="L37" s="446"/>
    </row>
    <row r="38" spans="2:12" ht="16.5" customHeight="1">
      <c r="B38" s="472"/>
      <c r="C38" s="513"/>
      <c r="D38" s="466" t="s">
        <v>53</v>
      </c>
      <c r="E38" s="467" t="s">
        <v>54</v>
      </c>
      <c r="F38" s="514">
        <v>73000</v>
      </c>
      <c r="G38" s="479">
        <v>-5000</v>
      </c>
      <c r="H38" s="470">
        <f t="shared" si="2"/>
        <v>68000</v>
      </c>
      <c r="I38" s="471" t="s">
        <v>468</v>
      </c>
      <c r="J38" s="446"/>
      <c r="K38" s="446"/>
      <c r="L38" s="446"/>
    </row>
    <row r="39" spans="2:12" ht="16.5" customHeight="1">
      <c r="B39" s="480"/>
      <c r="C39" s="481"/>
      <c r="D39" s="466" t="s">
        <v>85</v>
      </c>
      <c r="E39" s="467" t="s">
        <v>63</v>
      </c>
      <c r="F39" s="478">
        <v>60000</v>
      </c>
      <c r="G39" s="479"/>
      <c r="H39" s="470">
        <f t="shared" si="2"/>
        <v>60000</v>
      </c>
      <c r="I39" s="477"/>
      <c r="J39" s="446"/>
      <c r="K39" s="446"/>
      <c r="L39" s="446"/>
    </row>
    <row r="40" spans="2:12" ht="24" thickBot="1">
      <c r="B40" s="491"/>
      <c r="C40" s="492"/>
      <c r="D40" s="493" t="s">
        <v>76</v>
      </c>
      <c r="E40" s="494" t="s">
        <v>502</v>
      </c>
      <c r="F40" s="495">
        <v>314000</v>
      </c>
      <c r="G40" s="515">
        <v>77750</v>
      </c>
      <c r="H40" s="497">
        <f t="shared" si="2"/>
        <v>391750</v>
      </c>
      <c r="I40" s="471" t="s">
        <v>421</v>
      </c>
      <c r="J40" s="446"/>
      <c r="K40" s="446"/>
      <c r="L40" s="446"/>
    </row>
    <row r="41" spans="2:12" ht="17.25" customHeight="1" thickBot="1">
      <c r="B41" s="453" t="s">
        <v>86</v>
      </c>
      <c r="C41" s="454"/>
      <c r="D41" s="454"/>
      <c r="E41" s="516" t="s">
        <v>9</v>
      </c>
      <c r="F41" s="499">
        <f>F42+F44</f>
        <v>191500</v>
      </c>
      <c r="G41" s="499">
        <f>G42+G44</f>
        <v>0</v>
      </c>
      <c r="H41" s="499">
        <f>H42+H44</f>
        <v>191500</v>
      </c>
      <c r="I41" s="457"/>
      <c r="J41" s="446"/>
      <c r="K41" s="446"/>
      <c r="L41" s="446"/>
    </row>
    <row r="42" spans="2:12" ht="17.25" customHeight="1">
      <c r="B42" s="517"/>
      <c r="C42" s="518">
        <v>70001</v>
      </c>
      <c r="D42" s="519"/>
      <c r="E42" s="520" t="s">
        <v>353</v>
      </c>
      <c r="F42" s="521">
        <f>F43</f>
        <v>20000</v>
      </c>
      <c r="G42" s="521">
        <f>G43</f>
        <v>0</v>
      </c>
      <c r="H42" s="521">
        <f>H43</f>
        <v>20000</v>
      </c>
      <c r="I42" s="463"/>
      <c r="J42" s="446"/>
      <c r="K42" s="446"/>
      <c r="L42" s="446"/>
    </row>
    <row r="43" spans="2:12" ht="17.25" customHeight="1">
      <c r="B43" s="522"/>
      <c r="C43" s="523"/>
      <c r="D43" s="466" t="s">
        <v>76</v>
      </c>
      <c r="E43" s="467" t="s">
        <v>77</v>
      </c>
      <c r="F43" s="524">
        <v>20000</v>
      </c>
      <c r="G43" s="469"/>
      <c r="H43" s="470">
        <f>F43+G43</f>
        <v>20000</v>
      </c>
      <c r="I43" s="471"/>
      <c r="J43" s="446"/>
      <c r="K43" s="446"/>
      <c r="L43" s="446"/>
    </row>
    <row r="44" spans="2:12" ht="14.25" customHeight="1">
      <c r="B44" s="525"/>
      <c r="C44" s="526" t="s">
        <v>87</v>
      </c>
      <c r="D44" s="519"/>
      <c r="E44" s="520" t="s">
        <v>10</v>
      </c>
      <c r="F44" s="527">
        <f>SUM(F45:F47)</f>
        <v>171500</v>
      </c>
      <c r="G44" s="527">
        <f>SUM(G45:G47)</f>
        <v>0</v>
      </c>
      <c r="H44" s="527">
        <f>SUM(H45:H47)</f>
        <v>171500</v>
      </c>
      <c r="I44" s="528"/>
      <c r="J44" s="446"/>
      <c r="K44" s="446"/>
      <c r="L44" s="446"/>
    </row>
    <row r="45" spans="2:12" ht="15" customHeight="1">
      <c r="B45" s="472"/>
      <c r="C45" s="529"/>
      <c r="D45" s="466" t="s">
        <v>88</v>
      </c>
      <c r="E45" s="467" t="s">
        <v>89</v>
      </c>
      <c r="F45" s="514">
        <v>70000</v>
      </c>
      <c r="G45" s="487"/>
      <c r="H45" s="470">
        <f>F45+G45</f>
        <v>70000</v>
      </c>
      <c r="I45" s="477"/>
      <c r="J45" s="446"/>
      <c r="K45" s="446"/>
      <c r="L45" s="446"/>
    </row>
    <row r="46" spans="2:12" ht="15" customHeight="1">
      <c r="B46" s="530"/>
      <c r="C46" s="529"/>
      <c r="D46" s="466" t="s">
        <v>104</v>
      </c>
      <c r="E46" s="467" t="s">
        <v>59</v>
      </c>
      <c r="F46" s="531">
        <v>6500</v>
      </c>
      <c r="G46" s="487"/>
      <c r="H46" s="470">
        <f>F46+G46</f>
        <v>6500</v>
      </c>
      <c r="I46" s="477"/>
      <c r="J46" s="446"/>
      <c r="K46" s="446"/>
      <c r="L46" s="446"/>
    </row>
    <row r="47" spans="2:12" ht="15" customHeight="1" thickBot="1">
      <c r="B47" s="532"/>
      <c r="C47" s="504"/>
      <c r="D47" s="505" t="s">
        <v>53</v>
      </c>
      <c r="E47" s="506" t="s">
        <v>54</v>
      </c>
      <c r="F47" s="533">
        <v>95000</v>
      </c>
      <c r="G47" s="496"/>
      <c r="H47" s="497">
        <f>F47+G47</f>
        <v>95000</v>
      </c>
      <c r="I47" s="498"/>
      <c r="J47" s="446"/>
      <c r="K47" s="446"/>
      <c r="L47" s="446"/>
    </row>
    <row r="48" spans="2:12" ht="18" customHeight="1" thickBot="1">
      <c r="B48" s="453" t="s">
        <v>90</v>
      </c>
      <c r="C48" s="534"/>
      <c r="D48" s="454"/>
      <c r="E48" s="535" t="s">
        <v>91</v>
      </c>
      <c r="F48" s="499">
        <f aca="true" t="shared" si="3" ref="F48:H49">F49</f>
        <v>186000</v>
      </c>
      <c r="G48" s="499">
        <f t="shared" si="3"/>
        <v>0</v>
      </c>
      <c r="H48" s="499">
        <f t="shared" si="3"/>
        <v>186000</v>
      </c>
      <c r="I48" s="457"/>
      <c r="J48" s="446"/>
      <c r="K48" s="446"/>
      <c r="L48" s="446"/>
    </row>
    <row r="49" spans="2:12" ht="15" customHeight="1">
      <c r="B49" s="500"/>
      <c r="C49" s="508" t="s">
        <v>92</v>
      </c>
      <c r="D49" s="460"/>
      <c r="E49" s="461" t="s">
        <v>170</v>
      </c>
      <c r="F49" s="502">
        <f t="shared" si="3"/>
        <v>186000</v>
      </c>
      <c r="G49" s="502">
        <f t="shared" si="3"/>
        <v>0</v>
      </c>
      <c r="H49" s="502">
        <f t="shared" si="3"/>
        <v>186000</v>
      </c>
      <c r="I49" s="463"/>
      <c r="J49" s="446"/>
      <c r="K49" s="446"/>
      <c r="L49" s="446"/>
    </row>
    <row r="50" spans="2:12" ht="15" customHeight="1" thickBot="1">
      <c r="B50" s="532"/>
      <c r="C50" s="504"/>
      <c r="D50" s="505" t="s">
        <v>53</v>
      </c>
      <c r="E50" s="506" t="s">
        <v>54</v>
      </c>
      <c r="F50" s="507">
        <v>186000</v>
      </c>
      <c r="G50" s="496"/>
      <c r="H50" s="497">
        <f>F50+G50</f>
        <v>186000</v>
      </c>
      <c r="I50" s="498"/>
      <c r="J50" s="446"/>
      <c r="K50" s="446"/>
      <c r="L50" s="446"/>
    </row>
    <row r="51" spans="2:12" ht="17.25" customHeight="1" thickBot="1">
      <c r="B51" s="453" t="s">
        <v>45</v>
      </c>
      <c r="C51" s="454"/>
      <c r="D51" s="454"/>
      <c r="E51" s="516" t="s">
        <v>11</v>
      </c>
      <c r="F51" s="499">
        <f>F52+F56+F64+F87+F90+F105</f>
        <v>3756225</v>
      </c>
      <c r="G51" s="499">
        <f>G52+G56+G64+G87+G90+G105</f>
        <v>0</v>
      </c>
      <c r="H51" s="499">
        <f>H52+H56+H64+H87+H90+H105</f>
        <v>3756225</v>
      </c>
      <c r="I51" s="457"/>
      <c r="J51" s="446"/>
      <c r="K51" s="446"/>
      <c r="L51" s="446"/>
    </row>
    <row r="52" spans="2:12" ht="15" customHeight="1">
      <c r="B52" s="500"/>
      <c r="C52" s="508" t="s">
        <v>46</v>
      </c>
      <c r="D52" s="460"/>
      <c r="E52" s="461" t="s">
        <v>171</v>
      </c>
      <c r="F52" s="502">
        <f>F53+F54+F55</f>
        <v>76701</v>
      </c>
      <c r="G52" s="502">
        <f>G53+G54+G55</f>
        <v>0</v>
      </c>
      <c r="H52" s="502">
        <f>H53+H54+H55</f>
        <v>76701</v>
      </c>
      <c r="I52" s="463"/>
      <c r="J52" s="446"/>
      <c r="K52" s="446"/>
      <c r="L52" s="446"/>
    </row>
    <row r="53" spans="2:12" ht="15" customHeight="1">
      <c r="B53" s="480"/>
      <c r="C53" s="481"/>
      <c r="D53" s="466" t="s">
        <v>93</v>
      </c>
      <c r="E53" s="467" t="s">
        <v>94</v>
      </c>
      <c r="F53" s="536">
        <v>62861</v>
      </c>
      <c r="G53" s="487"/>
      <c r="H53" s="470">
        <f>F53+G53</f>
        <v>62861</v>
      </c>
      <c r="I53" s="477"/>
      <c r="J53" s="446"/>
      <c r="K53" s="446"/>
      <c r="L53" s="446"/>
    </row>
    <row r="54" spans="2:12" ht="15" customHeight="1">
      <c r="B54" s="480"/>
      <c r="C54" s="481"/>
      <c r="D54" s="466" t="s">
        <v>95</v>
      </c>
      <c r="E54" s="467" t="s">
        <v>96</v>
      </c>
      <c r="F54" s="536">
        <v>12300</v>
      </c>
      <c r="G54" s="487"/>
      <c r="H54" s="470">
        <f>F54+G54</f>
        <v>12300</v>
      </c>
      <c r="I54" s="477"/>
      <c r="J54" s="446"/>
      <c r="K54" s="446"/>
      <c r="L54" s="446"/>
    </row>
    <row r="55" spans="2:12" ht="15" customHeight="1">
      <c r="B55" s="480"/>
      <c r="C55" s="481"/>
      <c r="D55" s="466" t="s">
        <v>97</v>
      </c>
      <c r="E55" s="467" t="s">
        <v>98</v>
      </c>
      <c r="F55" s="536">
        <v>1540</v>
      </c>
      <c r="G55" s="487"/>
      <c r="H55" s="470">
        <f>F55+G55</f>
        <v>1540</v>
      </c>
      <c r="I55" s="477"/>
      <c r="J55" s="446"/>
      <c r="K55" s="446"/>
      <c r="L55" s="446"/>
    </row>
    <row r="56" spans="2:12" ht="15" customHeight="1">
      <c r="B56" s="472"/>
      <c r="C56" s="473" t="s">
        <v>99</v>
      </c>
      <c r="D56" s="474"/>
      <c r="E56" s="475" t="s">
        <v>172</v>
      </c>
      <c r="F56" s="482">
        <f>SUM(F57:F63)</f>
        <v>133504</v>
      </c>
      <c r="G56" s="482">
        <f>SUM(G57:G63)</f>
        <v>0</v>
      </c>
      <c r="H56" s="482">
        <f>SUM(H57:H63)</f>
        <v>133504</v>
      </c>
      <c r="I56" s="477"/>
      <c r="J56" s="446"/>
      <c r="K56" s="446"/>
      <c r="L56" s="446"/>
    </row>
    <row r="57" spans="2:12" ht="15" customHeight="1">
      <c r="B57" s="480"/>
      <c r="C57" s="481"/>
      <c r="D57" s="466" t="s">
        <v>88</v>
      </c>
      <c r="E57" s="467" t="s">
        <v>89</v>
      </c>
      <c r="F57" s="478">
        <v>111204</v>
      </c>
      <c r="G57" s="487"/>
      <c r="H57" s="470">
        <f aca="true" t="shared" si="4" ref="H57:H63">F57+G57</f>
        <v>111204</v>
      </c>
      <c r="I57" s="477"/>
      <c r="J57" s="446"/>
      <c r="K57" s="446"/>
      <c r="L57" s="446"/>
    </row>
    <row r="58" spans="2:12" ht="15" customHeight="1">
      <c r="B58" s="480"/>
      <c r="C58" s="481"/>
      <c r="D58" s="466" t="s">
        <v>80</v>
      </c>
      <c r="E58" s="467" t="s">
        <v>55</v>
      </c>
      <c r="F58" s="478">
        <v>6800</v>
      </c>
      <c r="G58" s="487"/>
      <c r="H58" s="470">
        <f t="shared" si="4"/>
        <v>6800</v>
      </c>
      <c r="I58" s="477"/>
      <c r="J58" s="446"/>
      <c r="K58" s="446"/>
      <c r="L58" s="446"/>
    </row>
    <row r="59" spans="2:12" ht="15" customHeight="1">
      <c r="B59" s="480"/>
      <c r="C59" s="481"/>
      <c r="D59" s="537">
        <v>4220</v>
      </c>
      <c r="E59" s="467" t="s">
        <v>130</v>
      </c>
      <c r="F59" s="478">
        <v>2000</v>
      </c>
      <c r="G59" s="487"/>
      <c r="H59" s="470">
        <f t="shared" si="4"/>
        <v>2000</v>
      </c>
      <c r="I59" s="477"/>
      <c r="J59" s="446"/>
      <c r="K59" s="446"/>
      <c r="L59" s="446"/>
    </row>
    <row r="60" spans="2:12" ht="15" customHeight="1">
      <c r="B60" s="480"/>
      <c r="C60" s="481"/>
      <c r="D60" s="466" t="s">
        <v>53</v>
      </c>
      <c r="E60" s="467" t="s">
        <v>54</v>
      </c>
      <c r="F60" s="478">
        <v>1400</v>
      </c>
      <c r="G60" s="487"/>
      <c r="H60" s="470">
        <f t="shared" si="4"/>
        <v>1400</v>
      </c>
      <c r="I60" s="477"/>
      <c r="J60" s="446"/>
      <c r="K60" s="446"/>
      <c r="L60" s="446"/>
    </row>
    <row r="61" spans="2:12" ht="15" customHeight="1">
      <c r="B61" s="480"/>
      <c r="C61" s="481"/>
      <c r="D61" s="466" t="s">
        <v>100</v>
      </c>
      <c r="E61" s="467" t="s">
        <v>62</v>
      </c>
      <c r="F61" s="478">
        <v>800</v>
      </c>
      <c r="G61" s="487"/>
      <c r="H61" s="470">
        <f t="shared" si="4"/>
        <v>800</v>
      </c>
      <c r="I61" s="477"/>
      <c r="J61" s="446"/>
      <c r="K61" s="446"/>
      <c r="L61" s="446"/>
    </row>
    <row r="62" spans="2:12" ht="15" customHeight="1">
      <c r="B62" s="480"/>
      <c r="C62" s="481"/>
      <c r="D62" s="537">
        <v>4420</v>
      </c>
      <c r="E62" s="467" t="s">
        <v>101</v>
      </c>
      <c r="F62" s="478">
        <v>4000</v>
      </c>
      <c r="G62" s="487"/>
      <c r="H62" s="470">
        <f t="shared" si="4"/>
        <v>4000</v>
      </c>
      <c r="I62" s="477"/>
      <c r="J62" s="446"/>
      <c r="K62" s="446"/>
      <c r="L62" s="446"/>
    </row>
    <row r="63" spans="2:12" ht="12.75">
      <c r="B63" s="480"/>
      <c r="C63" s="481"/>
      <c r="D63" s="537">
        <v>4700</v>
      </c>
      <c r="E63" s="467" t="s">
        <v>207</v>
      </c>
      <c r="F63" s="478">
        <v>7300</v>
      </c>
      <c r="G63" s="487"/>
      <c r="H63" s="470">
        <f t="shared" si="4"/>
        <v>7300</v>
      </c>
      <c r="I63" s="477"/>
      <c r="J63" s="446"/>
      <c r="K63" s="446"/>
      <c r="L63" s="446"/>
    </row>
    <row r="64" spans="2:12" ht="15" customHeight="1">
      <c r="B64" s="472"/>
      <c r="C64" s="473" t="s">
        <v>102</v>
      </c>
      <c r="D64" s="474"/>
      <c r="E64" s="475" t="s">
        <v>70</v>
      </c>
      <c r="F64" s="482">
        <f>SUM(F65:F86)</f>
        <v>2986160</v>
      </c>
      <c r="G64" s="482">
        <f>SUM(G65:G86)</f>
        <v>0</v>
      </c>
      <c r="H64" s="482">
        <f>SUM(H65:H86)</f>
        <v>2986160</v>
      </c>
      <c r="I64" s="477"/>
      <c r="J64" s="446"/>
      <c r="K64" s="446"/>
      <c r="L64" s="446"/>
    </row>
    <row r="65" spans="2:12" ht="14.25" customHeight="1">
      <c r="B65" s="480"/>
      <c r="C65" s="481"/>
      <c r="D65" s="481">
        <v>3020</v>
      </c>
      <c r="E65" s="467" t="s">
        <v>216</v>
      </c>
      <c r="F65" s="478">
        <v>2560</v>
      </c>
      <c r="G65" s="487"/>
      <c r="H65" s="470">
        <f aca="true" t="shared" si="5" ref="H65:H86">F65+G65</f>
        <v>2560</v>
      </c>
      <c r="I65" s="477"/>
      <c r="J65" s="446"/>
      <c r="K65" s="446"/>
      <c r="L65" s="446"/>
    </row>
    <row r="66" spans="2:12" ht="14.25" customHeight="1">
      <c r="B66" s="480"/>
      <c r="C66" s="481"/>
      <c r="D66" s="466" t="s">
        <v>93</v>
      </c>
      <c r="E66" s="467" t="s">
        <v>94</v>
      </c>
      <c r="F66" s="478">
        <v>1655000</v>
      </c>
      <c r="G66" s="469"/>
      <c r="H66" s="470">
        <f t="shared" si="5"/>
        <v>1655000</v>
      </c>
      <c r="I66" s="471"/>
      <c r="J66" s="446"/>
      <c r="K66" s="446"/>
      <c r="L66" s="446"/>
    </row>
    <row r="67" spans="2:12" ht="14.25" customHeight="1">
      <c r="B67" s="480"/>
      <c r="C67" s="481"/>
      <c r="D67" s="466" t="s">
        <v>103</v>
      </c>
      <c r="E67" s="467" t="s">
        <v>57</v>
      </c>
      <c r="F67" s="478">
        <v>124400</v>
      </c>
      <c r="G67" s="469"/>
      <c r="H67" s="470">
        <f t="shared" si="5"/>
        <v>124400</v>
      </c>
      <c r="I67" s="477"/>
      <c r="J67" s="446"/>
      <c r="K67" s="446"/>
      <c r="L67" s="446"/>
    </row>
    <row r="68" spans="2:12" ht="14.25" customHeight="1">
      <c r="B68" s="480"/>
      <c r="C68" s="481"/>
      <c r="D68" s="466" t="s">
        <v>95</v>
      </c>
      <c r="E68" s="467" t="s">
        <v>96</v>
      </c>
      <c r="F68" s="478">
        <v>308400</v>
      </c>
      <c r="G68" s="469"/>
      <c r="H68" s="470">
        <f t="shared" si="5"/>
        <v>308400</v>
      </c>
      <c r="I68" s="471"/>
      <c r="J68" s="446"/>
      <c r="K68" s="446"/>
      <c r="L68" s="446"/>
    </row>
    <row r="69" spans="2:12" ht="14.25" customHeight="1">
      <c r="B69" s="480"/>
      <c r="C69" s="481"/>
      <c r="D69" s="466" t="s">
        <v>97</v>
      </c>
      <c r="E69" s="467" t="s">
        <v>98</v>
      </c>
      <c r="F69" s="478">
        <v>41300</v>
      </c>
      <c r="G69" s="469"/>
      <c r="H69" s="470">
        <f t="shared" si="5"/>
        <v>41300</v>
      </c>
      <c r="I69" s="471"/>
      <c r="J69" s="446"/>
      <c r="K69" s="446"/>
      <c r="L69" s="446"/>
    </row>
    <row r="70" spans="2:12" ht="26.25" customHeight="1">
      <c r="B70" s="480"/>
      <c r="C70" s="481"/>
      <c r="D70" s="509">
        <v>4140</v>
      </c>
      <c r="E70" s="467" t="s">
        <v>320</v>
      </c>
      <c r="F70" s="478">
        <v>24600</v>
      </c>
      <c r="G70" s="469"/>
      <c r="H70" s="470">
        <f t="shared" si="5"/>
        <v>24600</v>
      </c>
      <c r="I70" s="471"/>
      <c r="J70" s="446"/>
      <c r="K70" s="446"/>
      <c r="L70" s="446"/>
    </row>
    <row r="71" spans="2:12" ht="14.25" customHeight="1">
      <c r="B71" s="480"/>
      <c r="C71" s="481"/>
      <c r="D71" s="481">
        <v>4170</v>
      </c>
      <c r="E71" s="467" t="s">
        <v>58</v>
      </c>
      <c r="F71" s="478">
        <v>79000</v>
      </c>
      <c r="G71" s="487"/>
      <c r="H71" s="470">
        <f t="shared" si="5"/>
        <v>79000</v>
      </c>
      <c r="I71" s="477"/>
      <c r="J71" s="446"/>
      <c r="K71" s="446"/>
      <c r="L71" s="446"/>
    </row>
    <row r="72" spans="2:12" ht="14.25" customHeight="1">
      <c r="B72" s="480"/>
      <c r="C72" s="481"/>
      <c r="D72" s="466" t="s">
        <v>80</v>
      </c>
      <c r="E72" s="467" t="s">
        <v>55</v>
      </c>
      <c r="F72" s="478">
        <v>154200</v>
      </c>
      <c r="G72" s="487"/>
      <c r="H72" s="470">
        <f t="shared" si="5"/>
        <v>154200</v>
      </c>
      <c r="I72" s="477"/>
      <c r="J72" s="446"/>
      <c r="K72" s="446"/>
      <c r="L72" s="446"/>
    </row>
    <row r="73" spans="2:12" ht="14.25" customHeight="1">
      <c r="B73" s="480"/>
      <c r="C73" s="481"/>
      <c r="D73" s="537">
        <v>4220</v>
      </c>
      <c r="E73" s="467" t="s">
        <v>130</v>
      </c>
      <c r="F73" s="478">
        <v>3000</v>
      </c>
      <c r="G73" s="487"/>
      <c r="H73" s="470">
        <f t="shared" si="5"/>
        <v>3000</v>
      </c>
      <c r="I73" s="477"/>
      <c r="J73" s="446"/>
      <c r="K73" s="446"/>
      <c r="L73" s="446"/>
    </row>
    <row r="74" spans="2:12" ht="14.25" customHeight="1">
      <c r="B74" s="480"/>
      <c r="C74" s="481"/>
      <c r="D74" s="466" t="s">
        <v>104</v>
      </c>
      <c r="E74" s="467" t="s">
        <v>59</v>
      </c>
      <c r="F74" s="478">
        <v>35000</v>
      </c>
      <c r="G74" s="487"/>
      <c r="H74" s="470">
        <f t="shared" si="5"/>
        <v>35000</v>
      </c>
      <c r="I74" s="477"/>
      <c r="J74" s="446"/>
      <c r="K74" s="446"/>
      <c r="L74" s="446"/>
    </row>
    <row r="75" spans="2:12" ht="14.25" customHeight="1">
      <c r="B75" s="480"/>
      <c r="C75" s="481"/>
      <c r="D75" s="481" t="s">
        <v>132</v>
      </c>
      <c r="E75" s="467" t="s">
        <v>61</v>
      </c>
      <c r="F75" s="478">
        <v>1600</v>
      </c>
      <c r="G75" s="487"/>
      <c r="H75" s="470">
        <f t="shared" si="5"/>
        <v>1600</v>
      </c>
      <c r="I75" s="477"/>
      <c r="J75" s="446"/>
      <c r="K75" s="446"/>
      <c r="L75" s="446"/>
    </row>
    <row r="76" spans="2:12" ht="14.25" customHeight="1">
      <c r="B76" s="480"/>
      <c r="C76" s="481"/>
      <c r="D76" s="466" t="s">
        <v>53</v>
      </c>
      <c r="E76" s="467" t="s">
        <v>54</v>
      </c>
      <c r="F76" s="478">
        <v>224200</v>
      </c>
      <c r="G76" s="487"/>
      <c r="H76" s="470">
        <f t="shared" si="5"/>
        <v>224200</v>
      </c>
      <c r="I76" s="477"/>
      <c r="J76" s="446"/>
      <c r="K76" s="446"/>
      <c r="L76" s="446"/>
    </row>
    <row r="77" spans="2:12" ht="14.25" customHeight="1">
      <c r="B77" s="480"/>
      <c r="C77" s="481"/>
      <c r="D77" s="537">
        <v>4360</v>
      </c>
      <c r="E77" s="467" t="s">
        <v>262</v>
      </c>
      <c r="F77" s="478">
        <v>23400</v>
      </c>
      <c r="G77" s="487"/>
      <c r="H77" s="470">
        <f t="shared" si="5"/>
        <v>23400</v>
      </c>
      <c r="I77" s="477"/>
      <c r="J77" s="446"/>
      <c r="K77" s="446"/>
      <c r="L77" s="446"/>
    </row>
    <row r="78" spans="2:12" ht="14.25" customHeight="1">
      <c r="B78" s="480"/>
      <c r="C78" s="481"/>
      <c r="D78" s="537">
        <v>4390</v>
      </c>
      <c r="E78" s="467" t="s">
        <v>217</v>
      </c>
      <c r="F78" s="478">
        <v>7000</v>
      </c>
      <c r="G78" s="487"/>
      <c r="H78" s="470">
        <f t="shared" si="5"/>
        <v>7000</v>
      </c>
      <c r="I78" s="477"/>
      <c r="J78" s="446"/>
      <c r="K78" s="446"/>
      <c r="L78" s="446"/>
    </row>
    <row r="79" spans="2:12" ht="14.25" customHeight="1">
      <c r="B79" s="480"/>
      <c r="C79" s="481"/>
      <c r="D79" s="466" t="s">
        <v>100</v>
      </c>
      <c r="E79" s="467" t="s">
        <v>62</v>
      </c>
      <c r="F79" s="478">
        <v>9900</v>
      </c>
      <c r="G79" s="487"/>
      <c r="H79" s="470">
        <f t="shared" si="5"/>
        <v>9900</v>
      </c>
      <c r="I79" s="477"/>
      <c r="J79" s="446"/>
      <c r="K79" s="446"/>
      <c r="L79" s="446"/>
    </row>
    <row r="80" spans="2:12" ht="14.25" customHeight="1">
      <c r="B80" s="480"/>
      <c r="C80" s="481"/>
      <c r="D80" s="537">
        <v>4420</v>
      </c>
      <c r="E80" s="467" t="s">
        <v>101</v>
      </c>
      <c r="F80" s="478">
        <v>4000</v>
      </c>
      <c r="G80" s="487"/>
      <c r="H80" s="470">
        <f t="shared" si="5"/>
        <v>4000</v>
      </c>
      <c r="I80" s="477"/>
      <c r="J80" s="446"/>
      <c r="K80" s="446"/>
      <c r="L80" s="446"/>
    </row>
    <row r="81" spans="2:12" ht="14.25" customHeight="1">
      <c r="B81" s="480"/>
      <c r="C81" s="481"/>
      <c r="D81" s="466" t="s">
        <v>85</v>
      </c>
      <c r="E81" s="467" t="s">
        <v>63</v>
      </c>
      <c r="F81" s="478">
        <v>38000</v>
      </c>
      <c r="G81" s="487"/>
      <c r="H81" s="470">
        <f t="shared" si="5"/>
        <v>38000</v>
      </c>
      <c r="I81" s="477"/>
      <c r="J81" s="446"/>
      <c r="K81" s="446"/>
      <c r="L81" s="446"/>
    </row>
    <row r="82" spans="2:12" ht="14.25" customHeight="1">
      <c r="B82" s="538"/>
      <c r="C82" s="481"/>
      <c r="D82" s="466" t="s">
        <v>106</v>
      </c>
      <c r="E82" s="467" t="s">
        <v>107</v>
      </c>
      <c r="F82" s="478">
        <v>35600</v>
      </c>
      <c r="G82" s="479"/>
      <c r="H82" s="470">
        <f t="shared" si="5"/>
        <v>35600</v>
      </c>
      <c r="I82" s="471"/>
      <c r="J82" s="446"/>
      <c r="K82" s="446"/>
      <c r="L82" s="446"/>
    </row>
    <row r="83" spans="2:12" ht="14.25" customHeight="1">
      <c r="B83" s="480"/>
      <c r="C83" s="481"/>
      <c r="D83" s="537">
        <v>4610</v>
      </c>
      <c r="E83" s="467" t="s">
        <v>218</v>
      </c>
      <c r="F83" s="478">
        <v>151000</v>
      </c>
      <c r="G83" s="479"/>
      <c r="H83" s="470">
        <f t="shared" si="5"/>
        <v>151000</v>
      </c>
      <c r="I83" s="471" t="s">
        <v>350</v>
      </c>
      <c r="J83" s="446"/>
      <c r="K83" s="446"/>
      <c r="L83" s="446"/>
    </row>
    <row r="84" spans="2:12" ht="14.25" customHeight="1">
      <c r="B84" s="480"/>
      <c r="C84" s="481"/>
      <c r="D84" s="537">
        <v>4700</v>
      </c>
      <c r="E84" s="467" t="s">
        <v>108</v>
      </c>
      <c r="F84" s="478">
        <v>23000</v>
      </c>
      <c r="G84" s="487"/>
      <c r="H84" s="470">
        <f t="shared" si="5"/>
        <v>23000</v>
      </c>
      <c r="I84" s="477"/>
      <c r="J84" s="446"/>
      <c r="K84" s="446"/>
      <c r="L84" s="446"/>
    </row>
    <row r="85" spans="2:12" ht="14.25" customHeight="1">
      <c r="B85" s="480"/>
      <c r="C85" s="481"/>
      <c r="D85" s="466" t="s">
        <v>76</v>
      </c>
      <c r="E85" s="467" t="s">
        <v>77</v>
      </c>
      <c r="F85" s="478">
        <v>21000</v>
      </c>
      <c r="G85" s="469"/>
      <c r="H85" s="470">
        <f t="shared" si="5"/>
        <v>21000</v>
      </c>
      <c r="I85" s="471"/>
      <c r="J85" s="446"/>
      <c r="K85" s="446"/>
      <c r="L85" s="446"/>
    </row>
    <row r="86" spans="2:12" ht="14.25" customHeight="1">
      <c r="B86" s="480"/>
      <c r="C86" s="481"/>
      <c r="D86" s="537">
        <v>6060</v>
      </c>
      <c r="E86" s="467" t="s">
        <v>64</v>
      </c>
      <c r="F86" s="478">
        <v>20000</v>
      </c>
      <c r="G86" s="487"/>
      <c r="H86" s="470">
        <f t="shared" si="5"/>
        <v>20000</v>
      </c>
      <c r="I86" s="477"/>
      <c r="J86" s="446"/>
      <c r="K86" s="446"/>
      <c r="L86" s="446"/>
    </row>
    <row r="87" spans="2:12" ht="15" customHeight="1">
      <c r="B87" s="480"/>
      <c r="C87" s="474" t="s">
        <v>109</v>
      </c>
      <c r="D87" s="473"/>
      <c r="E87" s="475" t="s">
        <v>173</v>
      </c>
      <c r="F87" s="482">
        <f>F88+F89</f>
        <v>92500</v>
      </c>
      <c r="G87" s="482">
        <f>G88+G89</f>
        <v>0</v>
      </c>
      <c r="H87" s="482">
        <f>H88+H89</f>
        <v>92500</v>
      </c>
      <c r="I87" s="477"/>
      <c r="J87" s="446"/>
      <c r="K87" s="446"/>
      <c r="L87" s="446"/>
    </row>
    <row r="88" spans="2:12" ht="15" customHeight="1">
      <c r="B88" s="480"/>
      <c r="C88" s="481"/>
      <c r="D88" s="537">
        <v>4210</v>
      </c>
      <c r="E88" s="467" t="s">
        <v>55</v>
      </c>
      <c r="F88" s="478">
        <v>42500</v>
      </c>
      <c r="G88" s="487"/>
      <c r="H88" s="470">
        <f>F88+G88</f>
        <v>42500</v>
      </c>
      <c r="I88" s="477"/>
      <c r="J88" s="446"/>
      <c r="K88" s="446"/>
      <c r="L88" s="446"/>
    </row>
    <row r="89" spans="2:12" ht="15" customHeight="1">
      <c r="B89" s="480"/>
      <c r="C89" s="481"/>
      <c r="D89" s="537">
        <v>4300</v>
      </c>
      <c r="E89" s="467" t="s">
        <v>54</v>
      </c>
      <c r="F89" s="478">
        <v>50000</v>
      </c>
      <c r="G89" s="487"/>
      <c r="H89" s="470">
        <f>F89+G89</f>
        <v>50000</v>
      </c>
      <c r="I89" s="477"/>
      <c r="J89" s="446"/>
      <c r="K89" s="446"/>
      <c r="L89" s="446"/>
    </row>
    <row r="90" spans="2:12" ht="15" customHeight="1">
      <c r="B90" s="472"/>
      <c r="C90" s="474" t="s">
        <v>314</v>
      </c>
      <c r="D90" s="473"/>
      <c r="E90" s="539" t="s">
        <v>316</v>
      </c>
      <c r="F90" s="482">
        <f>SUM(F91:F104)</f>
        <v>413300</v>
      </c>
      <c r="G90" s="482">
        <f>SUM(G91:G104)</f>
        <v>0</v>
      </c>
      <c r="H90" s="482">
        <f>SUM(H91:H104)</f>
        <v>413300</v>
      </c>
      <c r="I90" s="477"/>
      <c r="J90" s="446"/>
      <c r="K90" s="446"/>
      <c r="L90" s="446"/>
    </row>
    <row r="91" spans="2:12" ht="15" customHeight="1">
      <c r="B91" s="480"/>
      <c r="C91" s="481"/>
      <c r="D91" s="466" t="s">
        <v>56</v>
      </c>
      <c r="E91" s="467" t="s">
        <v>216</v>
      </c>
      <c r="F91" s="478">
        <v>2000</v>
      </c>
      <c r="G91" s="487"/>
      <c r="H91" s="470">
        <f aca="true" t="shared" si="6" ref="H91:H104">F91+G91</f>
        <v>2000</v>
      </c>
      <c r="I91" s="477"/>
      <c r="J91" s="446"/>
      <c r="K91" s="446"/>
      <c r="L91" s="446"/>
    </row>
    <row r="92" spans="2:12" ht="15" customHeight="1">
      <c r="B92" s="480"/>
      <c r="C92" s="481"/>
      <c r="D92" s="466" t="s">
        <v>93</v>
      </c>
      <c r="E92" s="467" t="s">
        <v>94</v>
      </c>
      <c r="F92" s="478">
        <v>292000</v>
      </c>
      <c r="G92" s="487"/>
      <c r="H92" s="470">
        <f t="shared" si="6"/>
        <v>292000</v>
      </c>
      <c r="I92" s="477"/>
      <c r="J92" s="446"/>
      <c r="K92" s="446"/>
      <c r="L92" s="446"/>
    </row>
    <row r="93" spans="2:12" ht="15" customHeight="1">
      <c r="B93" s="480"/>
      <c r="C93" s="481"/>
      <c r="D93" s="466" t="s">
        <v>103</v>
      </c>
      <c r="E93" s="467" t="s">
        <v>57</v>
      </c>
      <c r="F93" s="478">
        <v>21000</v>
      </c>
      <c r="G93" s="487"/>
      <c r="H93" s="470">
        <f t="shared" si="6"/>
        <v>21000</v>
      </c>
      <c r="I93" s="477"/>
      <c r="J93" s="446"/>
      <c r="K93" s="446"/>
      <c r="L93" s="446"/>
    </row>
    <row r="94" spans="2:12" ht="15" customHeight="1">
      <c r="B94" s="480"/>
      <c r="C94" s="481"/>
      <c r="D94" s="466" t="s">
        <v>95</v>
      </c>
      <c r="E94" s="467" t="s">
        <v>96</v>
      </c>
      <c r="F94" s="478">
        <v>51000</v>
      </c>
      <c r="G94" s="487"/>
      <c r="H94" s="470">
        <f t="shared" si="6"/>
        <v>51000</v>
      </c>
      <c r="I94" s="477"/>
      <c r="J94" s="446"/>
      <c r="K94" s="446"/>
      <c r="L94" s="446"/>
    </row>
    <row r="95" spans="2:12" ht="15" customHeight="1">
      <c r="B95" s="480"/>
      <c r="C95" s="481"/>
      <c r="D95" s="466" t="s">
        <v>97</v>
      </c>
      <c r="E95" s="467" t="s">
        <v>98</v>
      </c>
      <c r="F95" s="478">
        <v>2000</v>
      </c>
      <c r="G95" s="487"/>
      <c r="H95" s="470">
        <f t="shared" si="6"/>
        <v>2000</v>
      </c>
      <c r="I95" s="477"/>
      <c r="J95" s="446"/>
      <c r="K95" s="446"/>
      <c r="L95" s="446"/>
    </row>
    <row r="96" spans="2:12" ht="15" customHeight="1">
      <c r="B96" s="480"/>
      <c r="C96" s="481"/>
      <c r="D96" s="481">
        <v>4170</v>
      </c>
      <c r="E96" s="467" t="s">
        <v>58</v>
      </c>
      <c r="F96" s="478">
        <v>3000</v>
      </c>
      <c r="G96" s="487"/>
      <c r="H96" s="470">
        <f t="shared" si="6"/>
        <v>3000</v>
      </c>
      <c r="I96" s="477"/>
      <c r="J96" s="446"/>
      <c r="K96" s="446"/>
      <c r="L96" s="446"/>
    </row>
    <row r="97" spans="2:12" ht="15" customHeight="1">
      <c r="B97" s="480"/>
      <c r="C97" s="481"/>
      <c r="D97" s="466" t="s">
        <v>80</v>
      </c>
      <c r="E97" s="467" t="s">
        <v>55</v>
      </c>
      <c r="F97" s="478">
        <v>12800</v>
      </c>
      <c r="G97" s="487"/>
      <c r="H97" s="470">
        <f t="shared" si="6"/>
        <v>12800</v>
      </c>
      <c r="I97" s="477"/>
      <c r="J97" s="446"/>
      <c r="K97" s="446"/>
      <c r="L97" s="446"/>
    </row>
    <row r="98" spans="2:12" ht="15" customHeight="1">
      <c r="B98" s="480"/>
      <c r="C98" s="481"/>
      <c r="D98" s="481" t="s">
        <v>132</v>
      </c>
      <c r="E98" s="467" t="s">
        <v>61</v>
      </c>
      <c r="F98" s="478">
        <v>400</v>
      </c>
      <c r="G98" s="487"/>
      <c r="H98" s="470">
        <f t="shared" si="6"/>
        <v>400</v>
      </c>
      <c r="I98" s="477"/>
      <c r="J98" s="446"/>
      <c r="K98" s="446"/>
      <c r="L98" s="446"/>
    </row>
    <row r="99" spans="2:12" ht="15" customHeight="1">
      <c r="B99" s="480"/>
      <c r="C99" s="481"/>
      <c r="D99" s="466" t="s">
        <v>53</v>
      </c>
      <c r="E99" s="467" t="s">
        <v>54</v>
      </c>
      <c r="F99" s="478">
        <v>12000</v>
      </c>
      <c r="G99" s="487"/>
      <c r="H99" s="470">
        <f t="shared" si="6"/>
        <v>12000</v>
      </c>
      <c r="I99" s="477"/>
      <c r="J99" s="446"/>
      <c r="K99" s="446"/>
      <c r="L99" s="446"/>
    </row>
    <row r="100" spans="2:12" ht="15" customHeight="1">
      <c r="B100" s="480"/>
      <c r="C100" s="481"/>
      <c r="D100" s="537">
        <v>4360</v>
      </c>
      <c r="E100" s="467" t="s">
        <v>262</v>
      </c>
      <c r="F100" s="478">
        <v>2800</v>
      </c>
      <c r="G100" s="487"/>
      <c r="H100" s="470">
        <f t="shared" si="6"/>
        <v>2800</v>
      </c>
      <c r="I100" s="477"/>
      <c r="J100" s="446"/>
      <c r="K100" s="446"/>
      <c r="L100" s="446"/>
    </row>
    <row r="101" spans="2:12" ht="15" customHeight="1">
      <c r="B101" s="480"/>
      <c r="C101" s="481"/>
      <c r="D101" s="466" t="s">
        <v>100</v>
      </c>
      <c r="E101" s="467" t="s">
        <v>62</v>
      </c>
      <c r="F101" s="478">
        <v>3800</v>
      </c>
      <c r="G101" s="487"/>
      <c r="H101" s="470">
        <f t="shared" si="6"/>
        <v>3800</v>
      </c>
      <c r="I101" s="477"/>
      <c r="J101" s="446"/>
      <c r="K101" s="446"/>
      <c r="L101" s="446"/>
    </row>
    <row r="102" spans="2:12" ht="15" customHeight="1">
      <c r="B102" s="480"/>
      <c r="C102" s="481"/>
      <c r="D102" s="481">
        <v>4430</v>
      </c>
      <c r="E102" s="467" t="s">
        <v>63</v>
      </c>
      <c r="F102" s="478">
        <v>500</v>
      </c>
      <c r="G102" s="487"/>
      <c r="H102" s="470">
        <f t="shared" si="6"/>
        <v>500</v>
      </c>
      <c r="I102" s="477"/>
      <c r="J102" s="446"/>
      <c r="K102" s="446"/>
      <c r="L102" s="446"/>
    </row>
    <row r="103" spans="2:12" ht="15" customHeight="1">
      <c r="B103" s="480"/>
      <c r="C103" s="481"/>
      <c r="D103" s="466" t="s">
        <v>106</v>
      </c>
      <c r="E103" s="467" t="s">
        <v>107</v>
      </c>
      <c r="F103" s="478">
        <v>5000</v>
      </c>
      <c r="G103" s="487"/>
      <c r="H103" s="470">
        <f t="shared" si="6"/>
        <v>5000</v>
      </c>
      <c r="I103" s="477"/>
      <c r="J103" s="446"/>
      <c r="K103" s="446"/>
      <c r="L103" s="446"/>
    </row>
    <row r="104" spans="2:12" ht="15" customHeight="1">
      <c r="B104" s="480"/>
      <c r="C104" s="481"/>
      <c r="D104" s="537">
        <v>4700</v>
      </c>
      <c r="E104" s="467" t="s">
        <v>108</v>
      </c>
      <c r="F104" s="478">
        <v>5000</v>
      </c>
      <c r="G104" s="487"/>
      <c r="H104" s="470">
        <f t="shared" si="6"/>
        <v>5000</v>
      </c>
      <c r="I104" s="477"/>
      <c r="J104" s="446"/>
      <c r="K104" s="446"/>
      <c r="L104" s="446"/>
    </row>
    <row r="105" spans="2:12" ht="15" customHeight="1">
      <c r="B105" s="480"/>
      <c r="C105" s="474" t="s">
        <v>202</v>
      </c>
      <c r="D105" s="540"/>
      <c r="E105" s="475" t="s">
        <v>41</v>
      </c>
      <c r="F105" s="482">
        <f>F106</f>
        <v>54060</v>
      </c>
      <c r="G105" s="482">
        <f>G106</f>
        <v>0</v>
      </c>
      <c r="H105" s="482">
        <f>H106</f>
        <v>54060</v>
      </c>
      <c r="I105" s="477"/>
      <c r="J105" s="446"/>
      <c r="K105" s="446"/>
      <c r="L105" s="446"/>
    </row>
    <row r="106" spans="2:12" ht="15" customHeight="1" thickBot="1">
      <c r="B106" s="532"/>
      <c r="C106" s="541"/>
      <c r="D106" s="505" t="s">
        <v>88</v>
      </c>
      <c r="E106" s="506" t="s">
        <v>89</v>
      </c>
      <c r="F106" s="507">
        <v>54060</v>
      </c>
      <c r="G106" s="496"/>
      <c r="H106" s="497">
        <f>F106+G106</f>
        <v>54060</v>
      </c>
      <c r="I106" s="498"/>
      <c r="J106" s="446"/>
      <c r="K106" s="446"/>
      <c r="L106" s="446"/>
    </row>
    <row r="107" spans="2:12" ht="40.5" customHeight="1" thickBot="1">
      <c r="B107" s="453" t="s">
        <v>47</v>
      </c>
      <c r="C107" s="454"/>
      <c r="D107" s="454"/>
      <c r="E107" s="542" t="s">
        <v>208</v>
      </c>
      <c r="F107" s="499">
        <f>F108</f>
        <v>1743</v>
      </c>
      <c r="G107" s="499">
        <f>G108</f>
        <v>0</v>
      </c>
      <c r="H107" s="499">
        <f>H108</f>
        <v>1743</v>
      </c>
      <c r="I107" s="457"/>
      <c r="J107" s="446"/>
      <c r="K107" s="446"/>
      <c r="L107" s="446"/>
    </row>
    <row r="108" spans="2:12" ht="26.25" customHeight="1">
      <c r="B108" s="500"/>
      <c r="C108" s="508" t="s">
        <v>48</v>
      </c>
      <c r="D108" s="460"/>
      <c r="E108" s="461" t="s">
        <v>174</v>
      </c>
      <c r="F108" s="502">
        <f>SUM(F109:F111)</f>
        <v>1743</v>
      </c>
      <c r="G108" s="502">
        <f>SUM(G109:G111)</f>
        <v>0</v>
      </c>
      <c r="H108" s="502">
        <f>SUM(H109:H111)</f>
        <v>1743</v>
      </c>
      <c r="I108" s="463"/>
      <c r="J108" s="446"/>
      <c r="K108" s="446"/>
      <c r="L108" s="446"/>
    </row>
    <row r="109" spans="2:12" ht="16.5" customHeight="1">
      <c r="B109" s="472"/>
      <c r="C109" s="473"/>
      <c r="D109" s="481" t="s">
        <v>93</v>
      </c>
      <c r="E109" s="467" t="s">
        <v>297</v>
      </c>
      <c r="F109" s="478">
        <v>1200</v>
      </c>
      <c r="G109" s="479"/>
      <c r="H109" s="470">
        <f>F109+G109</f>
        <v>1200</v>
      </c>
      <c r="I109" s="471"/>
      <c r="J109" s="446"/>
      <c r="K109" s="446"/>
      <c r="L109" s="446"/>
    </row>
    <row r="110" spans="2:12" ht="16.5" customHeight="1">
      <c r="B110" s="543"/>
      <c r="C110" s="544"/>
      <c r="D110" s="481" t="s">
        <v>80</v>
      </c>
      <c r="E110" s="467" t="s">
        <v>300</v>
      </c>
      <c r="F110" s="545">
        <v>343</v>
      </c>
      <c r="G110" s="546"/>
      <c r="H110" s="470">
        <f>F110+G110</f>
        <v>343</v>
      </c>
      <c r="I110" s="471"/>
      <c r="J110" s="446"/>
      <c r="K110" s="446"/>
      <c r="L110" s="446"/>
    </row>
    <row r="111" spans="2:12" ht="16.5" customHeight="1" thickBot="1">
      <c r="B111" s="532"/>
      <c r="C111" s="504"/>
      <c r="D111" s="481" t="s">
        <v>53</v>
      </c>
      <c r="E111" s="467" t="s">
        <v>303</v>
      </c>
      <c r="F111" s="547">
        <v>200</v>
      </c>
      <c r="G111" s="548"/>
      <c r="H111" s="497">
        <f>F111+G111</f>
        <v>200</v>
      </c>
      <c r="I111" s="471"/>
      <c r="J111" s="446"/>
      <c r="K111" s="446"/>
      <c r="L111" s="446"/>
    </row>
    <row r="112" spans="2:12" ht="30" customHeight="1" thickBot="1">
      <c r="B112" s="453" t="s">
        <v>49</v>
      </c>
      <c r="C112" s="454"/>
      <c r="D112" s="454"/>
      <c r="E112" s="542" t="s">
        <v>18</v>
      </c>
      <c r="F112" s="499">
        <f>F113+F115+F125</f>
        <v>384800</v>
      </c>
      <c r="G112" s="499">
        <f>G113+G115+G125</f>
        <v>0</v>
      </c>
      <c r="H112" s="499">
        <f>H113+H115+H125</f>
        <v>384800</v>
      </c>
      <c r="I112" s="457"/>
      <c r="J112" s="446"/>
      <c r="K112" s="446"/>
      <c r="L112" s="446"/>
    </row>
    <row r="113" spans="2:12" ht="15" customHeight="1">
      <c r="B113" s="517"/>
      <c r="C113" s="518">
        <v>75405</v>
      </c>
      <c r="D113" s="519"/>
      <c r="E113" s="520" t="s">
        <v>361</v>
      </c>
      <c r="F113" s="521">
        <f>F114</f>
        <v>32500</v>
      </c>
      <c r="G113" s="521">
        <f>G114</f>
        <v>0</v>
      </c>
      <c r="H113" s="521">
        <f>H114</f>
        <v>32500</v>
      </c>
      <c r="I113" s="463"/>
      <c r="J113" s="446"/>
      <c r="K113" s="446"/>
      <c r="L113" s="446"/>
    </row>
    <row r="114" spans="2:12" ht="30" customHeight="1">
      <c r="B114" s="522"/>
      <c r="C114" s="523"/>
      <c r="D114" s="481" t="s">
        <v>362</v>
      </c>
      <c r="E114" s="467" t="s">
        <v>363</v>
      </c>
      <c r="F114" s="524">
        <v>32500</v>
      </c>
      <c r="G114" s="524"/>
      <c r="H114" s="470">
        <f aca="true" t="shared" si="7" ref="H114:H124">F114+G114</f>
        <v>32500</v>
      </c>
      <c r="I114" s="471"/>
      <c r="J114" s="446"/>
      <c r="K114" s="446"/>
      <c r="L114" s="446"/>
    </row>
    <row r="115" spans="2:12" ht="15" customHeight="1">
      <c r="B115" s="525"/>
      <c r="C115" s="526" t="s">
        <v>110</v>
      </c>
      <c r="D115" s="519"/>
      <c r="E115" s="520" t="s">
        <v>175</v>
      </c>
      <c r="F115" s="527">
        <f>SUM(F116:F124)</f>
        <v>236300</v>
      </c>
      <c r="G115" s="527">
        <f>SUM(G116:G124)</f>
        <v>0</v>
      </c>
      <c r="H115" s="527">
        <f>SUM(H116:H124)</f>
        <v>236300</v>
      </c>
      <c r="I115" s="528"/>
      <c r="J115" s="446"/>
      <c r="K115" s="446"/>
      <c r="L115" s="446"/>
    </row>
    <row r="116" spans="2:12" ht="30.75" customHeight="1">
      <c r="B116" s="472"/>
      <c r="C116" s="473"/>
      <c r="D116" s="481" t="s">
        <v>233</v>
      </c>
      <c r="E116" s="467" t="s">
        <v>234</v>
      </c>
      <c r="F116" s="478">
        <v>12000</v>
      </c>
      <c r="G116" s="487"/>
      <c r="H116" s="470">
        <f t="shared" si="7"/>
        <v>12000</v>
      </c>
      <c r="I116" s="477"/>
      <c r="J116" s="446"/>
      <c r="K116" s="446"/>
      <c r="L116" s="446"/>
    </row>
    <row r="117" spans="2:12" ht="17.25" customHeight="1">
      <c r="B117" s="472"/>
      <c r="C117" s="549"/>
      <c r="D117" s="511" t="s">
        <v>56</v>
      </c>
      <c r="E117" s="467" t="s">
        <v>216</v>
      </c>
      <c r="F117" s="478">
        <v>22000</v>
      </c>
      <c r="G117" s="487"/>
      <c r="H117" s="470">
        <f t="shared" si="7"/>
        <v>22000</v>
      </c>
      <c r="I117" s="477"/>
      <c r="J117" s="446"/>
      <c r="K117" s="446"/>
      <c r="L117" s="446"/>
    </row>
    <row r="118" spans="2:12" ht="17.25" customHeight="1">
      <c r="B118" s="525"/>
      <c r="C118" s="550"/>
      <c r="D118" s="466" t="s">
        <v>80</v>
      </c>
      <c r="E118" s="467" t="s">
        <v>503</v>
      </c>
      <c r="F118" s="551">
        <v>69300</v>
      </c>
      <c r="G118" s="487"/>
      <c r="H118" s="470">
        <f t="shared" si="7"/>
        <v>69300</v>
      </c>
      <c r="I118" s="477"/>
      <c r="J118" s="446"/>
      <c r="K118" s="446"/>
      <c r="L118" s="446"/>
    </row>
    <row r="119" spans="2:12" ht="17.25" customHeight="1">
      <c r="B119" s="525"/>
      <c r="C119" s="550"/>
      <c r="D119" s="466" t="s">
        <v>104</v>
      </c>
      <c r="E119" s="467" t="s">
        <v>59</v>
      </c>
      <c r="F119" s="551">
        <v>28000</v>
      </c>
      <c r="G119" s="487"/>
      <c r="H119" s="470">
        <f t="shared" si="7"/>
        <v>28000</v>
      </c>
      <c r="I119" s="477"/>
      <c r="J119" s="446"/>
      <c r="K119" s="446"/>
      <c r="L119" s="446"/>
    </row>
    <row r="120" spans="2:12" ht="17.25" customHeight="1">
      <c r="B120" s="525"/>
      <c r="C120" s="550"/>
      <c r="D120" s="466" t="s">
        <v>105</v>
      </c>
      <c r="E120" s="467" t="s">
        <v>60</v>
      </c>
      <c r="F120" s="551">
        <v>35000</v>
      </c>
      <c r="G120" s="487"/>
      <c r="H120" s="470">
        <f t="shared" si="7"/>
        <v>35000</v>
      </c>
      <c r="I120" s="477"/>
      <c r="J120" s="446"/>
      <c r="K120" s="446"/>
      <c r="L120" s="446"/>
    </row>
    <row r="121" spans="2:12" ht="17.25" customHeight="1">
      <c r="B121" s="525"/>
      <c r="C121" s="550"/>
      <c r="D121" s="481" t="s">
        <v>132</v>
      </c>
      <c r="E121" s="467" t="s">
        <v>61</v>
      </c>
      <c r="F121" s="551">
        <v>10000</v>
      </c>
      <c r="G121" s="487"/>
      <c r="H121" s="470">
        <f t="shared" si="7"/>
        <v>10000</v>
      </c>
      <c r="I121" s="477"/>
      <c r="J121" s="446"/>
      <c r="K121" s="446"/>
      <c r="L121" s="446"/>
    </row>
    <row r="122" spans="2:12" ht="17.25" customHeight="1">
      <c r="B122" s="480"/>
      <c r="C122" s="481"/>
      <c r="D122" s="466" t="s">
        <v>53</v>
      </c>
      <c r="E122" s="467" t="s">
        <v>54</v>
      </c>
      <c r="F122" s="478">
        <v>15000</v>
      </c>
      <c r="G122" s="487"/>
      <c r="H122" s="470">
        <f t="shared" si="7"/>
        <v>15000</v>
      </c>
      <c r="I122" s="477"/>
      <c r="J122" s="446"/>
      <c r="K122" s="446"/>
      <c r="L122" s="446"/>
    </row>
    <row r="123" spans="2:12" ht="17.25" customHeight="1">
      <c r="B123" s="480"/>
      <c r="C123" s="481"/>
      <c r="D123" s="466" t="s">
        <v>85</v>
      </c>
      <c r="E123" s="467" t="s">
        <v>63</v>
      </c>
      <c r="F123" s="478">
        <v>35000</v>
      </c>
      <c r="G123" s="487"/>
      <c r="H123" s="470">
        <f t="shared" si="7"/>
        <v>35000</v>
      </c>
      <c r="I123" s="477"/>
      <c r="J123" s="446"/>
      <c r="K123" s="446"/>
      <c r="L123" s="446"/>
    </row>
    <row r="124" spans="2:12" ht="16.5" customHeight="1">
      <c r="B124" s="480"/>
      <c r="C124" s="481"/>
      <c r="D124" s="537">
        <v>4700</v>
      </c>
      <c r="E124" s="467" t="s">
        <v>108</v>
      </c>
      <c r="F124" s="478">
        <v>10000</v>
      </c>
      <c r="G124" s="487"/>
      <c r="H124" s="470">
        <f t="shared" si="7"/>
        <v>10000</v>
      </c>
      <c r="I124" s="477"/>
      <c r="J124" s="446"/>
      <c r="K124" s="446"/>
      <c r="L124" s="446"/>
    </row>
    <row r="125" spans="2:12" ht="15.75" customHeight="1">
      <c r="B125" s="480"/>
      <c r="C125" s="518">
        <v>75421</v>
      </c>
      <c r="D125" s="552"/>
      <c r="E125" s="520" t="s">
        <v>219</v>
      </c>
      <c r="F125" s="482">
        <f>F126</f>
        <v>116000</v>
      </c>
      <c r="G125" s="482">
        <f>G126</f>
        <v>0</v>
      </c>
      <c r="H125" s="482">
        <f>H126</f>
        <v>116000</v>
      </c>
      <c r="I125" s="477"/>
      <c r="J125" s="446"/>
      <c r="K125" s="446"/>
      <c r="L125" s="446"/>
    </row>
    <row r="126" spans="2:12" ht="15.75" customHeight="1" thickBot="1">
      <c r="B126" s="532"/>
      <c r="C126" s="504"/>
      <c r="D126" s="505" t="s">
        <v>116</v>
      </c>
      <c r="E126" s="506" t="s">
        <v>117</v>
      </c>
      <c r="F126" s="507">
        <v>116000</v>
      </c>
      <c r="G126" s="496"/>
      <c r="H126" s="497">
        <f>F126+G126</f>
        <v>116000</v>
      </c>
      <c r="I126" s="498"/>
      <c r="J126" s="446"/>
      <c r="K126" s="446"/>
      <c r="L126" s="446"/>
    </row>
    <row r="127" spans="2:12" ht="52.5" customHeight="1" thickBot="1">
      <c r="B127" s="553">
        <v>756</v>
      </c>
      <c r="C127" s="554"/>
      <c r="D127" s="554"/>
      <c r="E127" s="542" t="s">
        <v>214</v>
      </c>
      <c r="F127" s="499">
        <f>F128+F130+F132</f>
        <v>16000</v>
      </c>
      <c r="G127" s="499">
        <f>G128+G130+G132</f>
        <v>0</v>
      </c>
      <c r="H127" s="499">
        <f>H128+H130+H132</f>
        <v>16000</v>
      </c>
      <c r="I127" s="457"/>
      <c r="J127" s="446"/>
      <c r="K127" s="446"/>
      <c r="L127" s="446"/>
    </row>
    <row r="128" spans="2:12" ht="40.5" customHeight="1">
      <c r="B128" s="555"/>
      <c r="C128" s="556">
        <v>75615</v>
      </c>
      <c r="D128" s="557"/>
      <c r="E128" s="558" t="s">
        <v>209</v>
      </c>
      <c r="F128" s="502">
        <f>F129</f>
        <v>5000</v>
      </c>
      <c r="G128" s="502">
        <f>G129</f>
        <v>0</v>
      </c>
      <c r="H128" s="502">
        <f>H129</f>
        <v>5000</v>
      </c>
      <c r="I128" s="463"/>
      <c r="J128" s="446"/>
      <c r="K128" s="446"/>
      <c r="L128" s="446"/>
    </row>
    <row r="129" spans="2:12" ht="17.25" customHeight="1">
      <c r="B129" s="480"/>
      <c r="C129" s="481"/>
      <c r="D129" s="537">
        <v>4610</v>
      </c>
      <c r="E129" s="467" t="s">
        <v>218</v>
      </c>
      <c r="F129" s="478">
        <v>5000</v>
      </c>
      <c r="G129" s="487"/>
      <c r="H129" s="470">
        <f>F129+G129</f>
        <v>5000</v>
      </c>
      <c r="I129" s="477"/>
      <c r="J129" s="446"/>
      <c r="K129" s="446"/>
      <c r="L129" s="446"/>
    </row>
    <row r="130" spans="2:12" ht="40.5" customHeight="1">
      <c r="B130" s="480"/>
      <c r="C130" s="559">
        <v>75616</v>
      </c>
      <c r="D130" s="560"/>
      <c r="E130" s="561" t="s">
        <v>210</v>
      </c>
      <c r="F130" s="482">
        <f>F131</f>
        <v>10000</v>
      </c>
      <c r="G130" s="482">
        <f>G131</f>
        <v>0</v>
      </c>
      <c r="H130" s="482">
        <f>H131</f>
        <v>10000</v>
      </c>
      <c r="I130" s="477"/>
      <c r="J130" s="446"/>
      <c r="K130" s="446"/>
      <c r="L130" s="446"/>
    </row>
    <row r="131" spans="2:12" ht="17.25" customHeight="1">
      <c r="B131" s="480"/>
      <c r="C131" s="481"/>
      <c r="D131" s="537">
        <v>4610</v>
      </c>
      <c r="E131" s="467" t="s">
        <v>218</v>
      </c>
      <c r="F131" s="478">
        <v>10000</v>
      </c>
      <c r="G131" s="487"/>
      <c r="H131" s="470">
        <f>F131+G131</f>
        <v>10000</v>
      </c>
      <c r="I131" s="477"/>
      <c r="J131" s="446"/>
      <c r="K131" s="446"/>
      <c r="L131" s="446"/>
    </row>
    <row r="132" spans="2:12" ht="38.25">
      <c r="B132" s="480"/>
      <c r="C132" s="559">
        <v>75618</v>
      </c>
      <c r="D132" s="560"/>
      <c r="E132" s="562" t="s">
        <v>211</v>
      </c>
      <c r="F132" s="482">
        <f>F133</f>
        <v>1000</v>
      </c>
      <c r="G132" s="482">
        <f>G133</f>
        <v>0</v>
      </c>
      <c r="H132" s="482">
        <f>H133</f>
        <v>1000</v>
      </c>
      <c r="I132" s="477"/>
      <c r="J132" s="446"/>
      <c r="K132" s="446"/>
      <c r="L132" s="446"/>
    </row>
    <row r="133" spans="2:12" ht="17.25" customHeight="1" thickBot="1">
      <c r="B133" s="491"/>
      <c r="C133" s="492"/>
      <c r="D133" s="563">
        <v>4610</v>
      </c>
      <c r="E133" s="506" t="s">
        <v>218</v>
      </c>
      <c r="F133" s="495">
        <v>1000</v>
      </c>
      <c r="G133" s="496"/>
      <c r="H133" s="497">
        <f>F133+G133</f>
        <v>1000</v>
      </c>
      <c r="I133" s="498"/>
      <c r="J133" s="446"/>
      <c r="K133" s="446"/>
      <c r="L133" s="446"/>
    </row>
    <row r="134" spans="2:12" ht="20.25" customHeight="1" thickBot="1">
      <c r="B134" s="453" t="s">
        <v>111</v>
      </c>
      <c r="C134" s="454"/>
      <c r="D134" s="454"/>
      <c r="E134" s="455" t="s">
        <v>112</v>
      </c>
      <c r="F134" s="499">
        <f aca="true" t="shared" si="8" ref="F134:H135">F135</f>
        <v>260000</v>
      </c>
      <c r="G134" s="499">
        <f t="shared" si="8"/>
        <v>0</v>
      </c>
      <c r="H134" s="499">
        <f t="shared" si="8"/>
        <v>260000</v>
      </c>
      <c r="I134" s="457"/>
      <c r="J134" s="446"/>
      <c r="K134" s="446"/>
      <c r="L134" s="446"/>
    </row>
    <row r="135" spans="2:12" ht="27" customHeight="1">
      <c r="B135" s="500"/>
      <c r="C135" s="508" t="s">
        <v>113</v>
      </c>
      <c r="D135" s="460"/>
      <c r="E135" s="461" t="s">
        <v>176</v>
      </c>
      <c r="F135" s="502">
        <f t="shared" si="8"/>
        <v>260000</v>
      </c>
      <c r="G135" s="502">
        <f t="shared" si="8"/>
        <v>0</v>
      </c>
      <c r="H135" s="502">
        <f t="shared" si="8"/>
        <v>260000</v>
      </c>
      <c r="I135" s="463"/>
      <c r="J135" s="446"/>
      <c r="K135" s="446"/>
      <c r="L135" s="446"/>
    </row>
    <row r="136" spans="2:12" ht="25.5" customHeight="1" thickBot="1">
      <c r="B136" s="532"/>
      <c r="C136" s="504"/>
      <c r="D136" s="504" t="s">
        <v>193</v>
      </c>
      <c r="E136" s="506" t="s">
        <v>194</v>
      </c>
      <c r="F136" s="507">
        <v>260000</v>
      </c>
      <c r="G136" s="496"/>
      <c r="H136" s="497">
        <f>F136+G136</f>
        <v>260000</v>
      </c>
      <c r="I136" s="498"/>
      <c r="J136" s="446"/>
      <c r="K136" s="446"/>
      <c r="L136" s="446"/>
    </row>
    <row r="137" spans="2:12" ht="15.75" customHeight="1" thickBot="1">
      <c r="B137" s="453" t="s">
        <v>114</v>
      </c>
      <c r="C137" s="454"/>
      <c r="D137" s="454"/>
      <c r="E137" s="516" t="s">
        <v>33</v>
      </c>
      <c r="F137" s="499">
        <f aca="true" t="shared" si="9" ref="F137:H138">F138</f>
        <v>40000</v>
      </c>
      <c r="G137" s="499">
        <f t="shared" si="9"/>
        <v>31000</v>
      </c>
      <c r="H137" s="499">
        <f t="shared" si="9"/>
        <v>71000</v>
      </c>
      <c r="I137" s="457"/>
      <c r="J137" s="446"/>
      <c r="K137" s="446"/>
      <c r="L137" s="446"/>
    </row>
    <row r="138" spans="2:12" ht="14.25" customHeight="1">
      <c r="B138" s="500"/>
      <c r="C138" s="508" t="s">
        <v>115</v>
      </c>
      <c r="D138" s="460"/>
      <c r="E138" s="461" t="s">
        <v>177</v>
      </c>
      <c r="F138" s="502">
        <f t="shared" si="9"/>
        <v>40000</v>
      </c>
      <c r="G138" s="502">
        <f t="shared" si="9"/>
        <v>31000</v>
      </c>
      <c r="H138" s="502">
        <f t="shared" si="9"/>
        <v>71000</v>
      </c>
      <c r="I138" s="463"/>
      <c r="J138" s="446"/>
      <c r="K138" s="446"/>
      <c r="L138" s="446"/>
    </row>
    <row r="139" spans="2:12" ht="13.5" thickBot="1">
      <c r="B139" s="491"/>
      <c r="C139" s="564"/>
      <c r="D139" s="505" t="s">
        <v>116</v>
      </c>
      <c r="E139" s="506" t="s">
        <v>117</v>
      </c>
      <c r="F139" s="495">
        <v>40000</v>
      </c>
      <c r="G139" s="515">
        <v>31000</v>
      </c>
      <c r="H139" s="497">
        <f>F139+G139</f>
        <v>71000</v>
      </c>
      <c r="I139" s="661" t="s">
        <v>421</v>
      </c>
      <c r="J139" s="446"/>
      <c r="K139" s="446"/>
      <c r="L139" s="446"/>
    </row>
    <row r="140" spans="2:12" ht="15.75" customHeight="1" thickBot="1">
      <c r="B140" s="453" t="s">
        <v>118</v>
      </c>
      <c r="C140" s="454"/>
      <c r="D140" s="565"/>
      <c r="E140" s="516" t="s">
        <v>36</v>
      </c>
      <c r="F140" s="499">
        <f>F141+F162+F179+F200+F219+F233+F235+F247+F254+F261</f>
        <v>10425966</v>
      </c>
      <c r="G140" s="499">
        <f>G141+G162+G179+G200+G219+G233+G235+G247+G254+G261</f>
        <v>0</v>
      </c>
      <c r="H140" s="499">
        <f>H141+H162+H179+H200+H219+H233+H235+H247+H254+H261</f>
        <v>10425966</v>
      </c>
      <c r="I140" s="457"/>
      <c r="J140" s="446"/>
      <c r="K140" s="446"/>
      <c r="L140" s="446"/>
    </row>
    <row r="141" spans="2:12" ht="16.5" customHeight="1">
      <c r="B141" s="500"/>
      <c r="C141" s="460" t="s">
        <v>119</v>
      </c>
      <c r="D141" s="566"/>
      <c r="E141" s="461" t="s">
        <v>37</v>
      </c>
      <c r="F141" s="502">
        <f>SUM(F142:F161)</f>
        <v>4574600</v>
      </c>
      <c r="G141" s="502">
        <f>SUM(G142:G161)</f>
        <v>0</v>
      </c>
      <c r="H141" s="502">
        <f>SUM(H142:H161)</f>
        <v>4574600</v>
      </c>
      <c r="I141" s="463"/>
      <c r="J141" s="446"/>
      <c r="K141" s="446"/>
      <c r="L141" s="446"/>
    </row>
    <row r="142" spans="2:12" ht="15" customHeight="1">
      <c r="B142" s="480"/>
      <c r="C142" s="481"/>
      <c r="D142" s="466" t="s">
        <v>56</v>
      </c>
      <c r="E142" s="467" t="s">
        <v>216</v>
      </c>
      <c r="F142" s="567">
        <v>208000</v>
      </c>
      <c r="G142" s="479"/>
      <c r="H142" s="470">
        <f aca="true" t="shared" si="10" ref="H142:H161">F142+G142</f>
        <v>208000</v>
      </c>
      <c r="I142" s="477"/>
      <c r="J142" s="446"/>
      <c r="K142" s="446"/>
      <c r="L142" s="446"/>
    </row>
    <row r="143" spans="2:12" ht="15" customHeight="1">
      <c r="B143" s="480"/>
      <c r="C143" s="481"/>
      <c r="D143" s="466" t="s">
        <v>93</v>
      </c>
      <c r="E143" s="467" t="s">
        <v>94</v>
      </c>
      <c r="F143" s="567">
        <v>2882100</v>
      </c>
      <c r="G143" s="479"/>
      <c r="H143" s="470">
        <f t="shared" si="10"/>
        <v>2882100</v>
      </c>
      <c r="I143" s="477"/>
      <c r="J143" s="446"/>
      <c r="K143" s="446"/>
      <c r="L143" s="446"/>
    </row>
    <row r="144" spans="2:12" ht="15" customHeight="1">
      <c r="B144" s="480"/>
      <c r="C144" s="481"/>
      <c r="D144" s="466" t="s">
        <v>103</v>
      </c>
      <c r="E144" s="467" t="s">
        <v>57</v>
      </c>
      <c r="F144" s="567">
        <v>242500</v>
      </c>
      <c r="G144" s="479"/>
      <c r="H144" s="470">
        <f t="shared" si="10"/>
        <v>242500</v>
      </c>
      <c r="I144" s="477"/>
      <c r="J144" s="446"/>
      <c r="K144" s="446"/>
      <c r="L144" s="446"/>
    </row>
    <row r="145" spans="2:12" ht="15" customHeight="1">
      <c r="B145" s="480"/>
      <c r="C145" s="481"/>
      <c r="D145" s="466" t="s">
        <v>95</v>
      </c>
      <c r="E145" s="467" t="s">
        <v>96</v>
      </c>
      <c r="F145" s="567">
        <v>561200</v>
      </c>
      <c r="G145" s="479"/>
      <c r="H145" s="470">
        <f t="shared" si="10"/>
        <v>561200</v>
      </c>
      <c r="I145" s="477"/>
      <c r="J145" s="446"/>
      <c r="K145" s="446"/>
      <c r="L145" s="446"/>
    </row>
    <row r="146" spans="2:12" ht="15" customHeight="1">
      <c r="B146" s="480"/>
      <c r="C146" s="481"/>
      <c r="D146" s="466" t="s">
        <v>97</v>
      </c>
      <c r="E146" s="467" t="s">
        <v>98</v>
      </c>
      <c r="F146" s="567">
        <v>80000</v>
      </c>
      <c r="G146" s="479"/>
      <c r="H146" s="470">
        <f t="shared" si="10"/>
        <v>80000</v>
      </c>
      <c r="I146" s="477"/>
      <c r="J146" s="446"/>
      <c r="K146" s="446"/>
      <c r="L146" s="446"/>
    </row>
    <row r="147" spans="2:12" ht="15" customHeight="1">
      <c r="B147" s="480"/>
      <c r="C147" s="481"/>
      <c r="D147" s="481">
        <v>4170</v>
      </c>
      <c r="E147" s="467" t="s">
        <v>58</v>
      </c>
      <c r="F147" s="567">
        <v>17000</v>
      </c>
      <c r="G147" s="479"/>
      <c r="H147" s="470">
        <f t="shared" si="10"/>
        <v>17000</v>
      </c>
      <c r="I147" s="477"/>
      <c r="J147" s="446"/>
      <c r="K147" s="446"/>
      <c r="L147" s="446"/>
    </row>
    <row r="148" spans="2:12" ht="15" customHeight="1">
      <c r="B148" s="480"/>
      <c r="C148" s="481"/>
      <c r="D148" s="466" t="s">
        <v>80</v>
      </c>
      <c r="E148" s="467" t="s">
        <v>55</v>
      </c>
      <c r="F148" s="567">
        <v>126400</v>
      </c>
      <c r="G148" s="479"/>
      <c r="H148" s="470">
        <f t="shared" si="10"/>
        <v>126400</v>
      </c>
      <c r="I148" s="471"/>
      <c r="J148" s="446"/>
      <c r="K148" s="446"/>
      <c r="L148" s="446"/>
    </row>
    <row r="149" spans="2:12" ht="15" customHeight="1">
      <c r="B149" s="480"/>
      <c r="C149" s="481"/>
      <c r="D149" s="466" t="s">
        <v>80</v>
      </c>
      <c r="E149" s="467" t="s">
        <v>344</v>
      </c>
      <c r="F149" s="567">
        <v>11500</v>
      </c>
      <c r="G149" s="469"/>
      <c r="H149" s="470">
        <f t="shared" si="10"/>
        <v>11500</v>
      </c>
      <c r="I149" s="471"/>
      <c r="J149" s="446"/>
      <c r="K149" s="446"/>
      <c r="L149" s="446"/>
    </row>
    <row r="150" spans="2:12" ht="15" customHeight="1">
      <c r="B150" s="480"/>
      <c r="C150" s="481"/>
      <c r="D150" s="537">
        <v>4220</v>
      </c>
      <c r="E150" s="467" t="s">
        <v>130</v>
      </c>
      <c r="F150" s="567">
        <v>2000</v>
      </c>
      <c r="G150" s="479"/>
      <c r="H150" s="470">
        <f t="shared" si="10"/>
        <v>2000</v>
      </c>
      <c r="I150" s="477"/>
      <c r="J150" s="446"/>
      <c r="K150" s="446"/>
      <c r="L150" s="446"/>
    </row>
    <row r="151" spans="2:12" ht="15" customHeight="1">
      <c r="B151" s="480"/>
      <c r="C151" s="481"/>
      <c r="D151" s="466" t="s">
        <v>120</v>
      </c>
      <c r="E151" s="467" t="s">
        <v>289</v>
      </c>
      <c r="F151" s="567">
        <v>12000</v>
      </c>
      <c r="G151" s="479"/>
      <c r="H151" s="470">
        <f t="shared" si="10"/>
        <v>12000</v>
      </c>
      <c r="I151" s="477"/>
      <c r="J151" s="446"/>
      <c r="K151" s="446"/>
      <c r="L151" s="446"/>
    </row>
    <row r="152" spans="2:12" ht="15" customHeight="1">
      <c r="B152" s="480"/>
      <c r="C152" s="481"/>
      <c r="D152" s="466" t="s">
        <v>104</v>
      </c>
      <c r="E152" s="467" t="s">
        <v>59</v>
      </c>
      <c r="F152" s="567">
        <v>84900</v>
      </c>
      <c r="G152" s="479"/>
      <c r="H152" s="470">
        <f t="shared" si="10"/>
        <v>84900</v>
      </c>
      <c r="I152" s="471"/>
      <c r="J152" s="446"/>
      <c r="K152" s="446"/>
      <c r="L152" s="446"/>
    </row>
    <row r="153" spans="2:12" ht="15" customHeight="1">
      <c r="B153" s="480"/>
      <c r="C153" s="481"/>
      <c r="D153" s="466" t="s">
        <v>105</v>
      </c>
      <c r="E153" s="467" t="s">
        <v>60</v>
      </c>
      <c r="F153" s="567">
        <v>100000</v>
      </c>
      <c r="G153" s="479"/>
      <c r="H153" s="470">
        <f t="shared" si="10"/>
        <v>100000</v>
      </c>
      <c r="I153" s="471"/>
      <c r="J153" s="446"/>
      <c r="K153" s="446"/>
      <c r="L153" s="446"/>
    </row>
    <row r="154" spans="2:12" ht="15" customHeight="1">
      <c r="B154" s="480"/>
      <c r="C154" s="481"/>
      <c r="D154" s="481" t="s">
        <v>132</v>
      </c>
      <c r="E154" s="467" t="s">
        <v>61</v>
      </c>
      <c r="F154" s="567">
        <v>3600</v>
      </c>
      <c r="G154" s="479"/>
      <c r="H154" s="470">
        <f t="shared" si="10"/>
        <v>3600</v>
      </c>
      <c r="I154" s="477"/>
      <c r="J154" s="446"/>
      <c r="K154" s="446"/>
      <c r="L154" s="446"/>
    </row>
    <row r="155" spans="2:12" ht="15" customHeight="1">
      <c r="B155" s="480"/>
      <c r="C155" s="481"/>
      <c r="D155" s="466" t="s">
        <v>53</v>
      </c>
      <c r="E155" s="467" t="s">
        <v>54</v>
      </c>
      <c r="F155" s="567">
        <v>41500</v>
      </c>
      <c r="G155" s="479"/>
      <c r="H155" s="470">
        <f t="shared" si="10"/>
        <v>41500</v>
      </c>
      <c r="I155" s="471"/>
      <c r="J155" s="446"/>
      <c r="K155" s="446"/>
      <c r="L155" s="446"/>
    </row>
    <row r="156" spans="2:12" ht="15" customHeight="1">
      <c r="B156" s="480"/>
      <c r="C156" s="481"/>
      <c r="D156" s="537">
        <v>4360</v>
      </c>
      <c r="E156" s="467" t="s">
        <v>262</v>
      </c>
      <c r="F156" s="567">
        <v>8500</v>
      </c>
      <c r="G156" s="479"/>
      <c r="H156" s="470">
        <f t="shared" si="10"/>
        <v>8500</v>
      </c>
      <c r="I156" s="477"/>
      <c r="J156" s="446"/>
      <c r="K156" s="446"/>
      <c r="L156" s="446"/>
    </row>
    <row r="157" spans="2:12" ht="15" customHeight="1">
      <c r="B157" s="480"/>
      <c r="C157" s="481"/>
      <c r="D157" s="466" t="s">
        <v>100</v>
      </c>
      <c r="E157" s="467" t="s">
        <v>62</v>
      </c>
      <c r="F157" s="567">
        <v>2200</v>
      </c>
      <c r="G157" s="479"/>
      <c r="H157" s="470">
        <f t="shared" si="10"/>
        <v>2200</v>
      </c>
      <c r="I157" s="477"/>
      <c r="J157" s="446"/>
      <c r="K157" s="446"/>
      <c r="L157" s="446"/>
    </row>
    <row r="158" spans="2:12" ht="15" customHeight="1">
      <c r="B158" s="480"/>
      <c r="C158" s="481"/>
      <c r="D158" s="466" t="s">
        <v>85</v>
      </c>
      <c r="E158" s="467" t="s">
        <v>63</v>
      </c>
      <c r="F158" s="567">
        <v>7900</v>
      </c>
      <c r="G158" s="479"/>
      <c r="H158" s="470">
        <f t="shared" si="10"/>
        <v>7900</v>
      </c>
      <c r="I158" s="477"/>
      <c r="J158" s="446"/>
      <c r="K158" s="446"/>
      <c r="L158" s="446"/>
    </row>
    <row r="159" spans="2:12" ht="15" customHeight="1">
      <c r="B159" s="480"/>
      <c r="C159" s="481"/>
      <c r="D159" s="466" t="s">
        <v>106</v>
      </c>
      <c r="E159" s="467" t="s">
        <v>107</v>
      </c>
      <c r="F159" s="567">
        <v>181500</v>
      </c>
      <c r="G159" s="479"/>
      <c r="H159" s="470">
        <f t="shared" si="10"/>
        <v>181500</v>
      </c>
      <c r="I159" s="477"/>
      <c r="J159" s="446"/>
      <c r="K159" s="446"/>
      <c r="L159" s="446"/>
    </row>
    <row r="160" spans="2:12" ht="15" customHeight="1">
      <c r="B160" s="480"/>
      <c r="C160" s="481"/>
      <c r="D160" s="537">
        <v>4480</v>
      </c>
      <c r="E160" s="467" t="s">
        <v>203</v>
      </c>
      <c r="F160" s="567">
        <v>400</v>
      </c>
      <c r="G160" s="479"/>
      <c r="H160" s="470">
        <f t="shared" si="10"/>
        <v>400</v>
      </c>
      <c r="I160" s="471"/>
      <c r="J160" s="446"/>
      <c r="K160" s="446"/>
      <c r="L160" s="446"/>
    </row>
    <row r="161" spans="2:12" ht="15" customHeight="1">
      <c r="B161" s="480"/>
      <c r="C161" s="481"/>
      <c r="D161" s="537">
        <v>4700</v>
      </c>
      <c r="E161" s="467" t="s">
        <v>108</v>
      </c>
      <c r="F161" s="567">
        <v>1400</v>
      </c>
      <c r="G161" s="479"/>
      <c r="H161" s="470">
        <f t="shared" si="10"/>
        <v>1400</v>
      </c>
      <c r="I161" s="477"/>
      <c r="J161" s="446"/>
      <c r="K161" s="446"/>
      <c r="L161" s="446"/>
    </row>
    <row r="162" spans="2:12" ht="16.5" customHeight="1">
      <c r="B162" s="480"/>
      <c r="C162" s="474" t="s">
        <v>121</v>
      </c>
      <c r="D162" s="473"/>
      <c r="E162" s="475" t="s">
        <v>178</v>
      </c>
      <c r="F162" s="482">
        <f>SUM(F163:F178)</f>
        <v>544766</v>
      </c>
      <c r="G162" s="482">
        <f>SUM(G163:G178)</f>
        <v>0</v>
      </c>
      <c r="H162" s="482">
        <f>SUM(H163:H178)</f>
        <v>544766</v>
      </c>
      <c r="I162" s="477"/>
      <c r="J162" s="446"/>
      <c r="K162" s="446"/>
      <c r="L162" s="446"/>
    </row>
    <row r="163" spans="2:12" ht="15" customHeight="1">
      <c r="B163" s="480"/>
      <c r="C163" s="481"/>
      <c r="D163" s="466" t="s">
        <v>56</v>
      </c>
      <c r="E163" s="467" t="s">
        <v>216</v>
      </c>
      <c r="F163" s="567">
        <v>17500</v>
      </c>
      <c r="G163" s="487"/>
      <c r="H163" s="470">
        <f aca="true" t="shared" si="11" ref="H163:H178">F163+G163</f>
        <v>17500</v>
      </c>
      <c r="I163" s="477"/>
      <c r="J163" s="446"/>
      <c r="K163" s="446"/>
      <c r="L163" s="446"/>
    </row>
    <row r="164" spans="2:12" ht="15" customHeight="1">
      <c r="B164" s="480"/>
      <c r="C164" s="481"/>
      <c r="D164" s="466" t="s">
        <v>93</v>
      </c>
      <c r="E164" s="467" t="s">
        <v>94</v>
      </c>
      <c r="F164" s="567">
        <v>335700</v>
      </c>
      <c r="G164" s="487"/>
      <c r="H164" s="470">
        <f t="shared" si="11"/>
        <v>335700</v>
      </c>
      <c r="I164" s="477"/>
      <c r="J164" s="446"/>
      <c r="K164" s="446"/>
      <c r="L164" s="446"/>
    </row>
    <row r="165" spans="2:12" ht="15" customHeight="1">
      <c r="B165" s="480"/>
      <c r="C165" s="481"/>
      <c r="D165" s="466" t="s">
        <v>103</v>
      </c>
      <c r="E165" s="467" t="s">
        <v>57</v>
      </c>
      <c r="F165" s="567">
        <v>27500</v>
      </c>
      <c r="G165" s="487"/>
      <c r="H165" s="470">
        <f t="shared" si="11"/>
        <v>27500</v>
      </c>
      <c r="I165" s="477"/>
      <c r="J165" s="446"/>
      <c r="K165" s="446"/>
      <c r="L165" s="446"/>
    </row>
    <row r="166" spans="2:12" ht="15" customHeight="1">
      <c r="B166" s="480"/>
      <c r="C166" s="481"/>
      <c r="D166" s="466" t="s">
        <v>95</v>
      </c>
      <c r="E166" s="467" t="s">
        <v>96</v>
      </c>
      <c r="F166" s="567">
        <v>61600</v>
      </c>
      <c r="G166" s="487"/>
      <c r="H166" s="470">
        <f t="shared" si="11"/>
        <v>61600</v>
      </c>
      <c r="I166" s="477"/>
      <c r="J166" s="446"/>
      <c r="K166" s="446"/>
      <c r="L166" s="446"/>
    </row>
    <row r="167" spans="2:12" ht="15" customHeight="1">
      <c r="B167" s="480"/>
      <c r="C167" s="481"/>
      <c r="D167" s="466" t="s">
        <v>97</v>
      </c>
      <c r="E167" s="467" t="s">
        <v>98</v>
      </c>
      <c r="F167" s="567">
        <v>8700</v>
      </c>
      <c r="G167" s="487"/>
      <c r="H167" s="470">
        <f t="shared" si="11"/>
        <v>8700</v>
      </c>
      <c r="I167" s="477"/>
      <c r="J167" s="446"/>
      <c r="K167" s="446"/>
      <c r="L167" s="446"/>
    </row>
    <row r="168" spans="2:12" ht="15" customHeight="1">
      <c r="B168" s="480"/>
      <c r="C168" s="481"/>
      <c r="D168" s="481">
        <v>4170</v>
      </c>
      <c r="E168" s="467" t="s">
        <v>58</v>
      </c>
      <c r="F168" s="567">
        <v>7000</v>
      </c>
      <c r="G168" s="487"/>
      <c r="H168" s="470">
        <f t="shared" si="11"/>
        <v>7000</v>
      </c>
      <c r="I168" s="477"/>
      <c r="J168" s="446"/>
      <c r="K168" s="446"/>
      <c r="L168" s="446"/>
    </row>
    <row r="169" spans="2:12" ht="15" customHeight="1">
      <c r="B169" s="480"/>
      <c r="C169" s="481"/>
      <c r="D169" s="466" t="s">
        <v>80</v>
      </c>
      <c r="E169" s="467" t="s">
        <v>55</v>
      </c>
      <c r="F169" s="567">
        <v>9272</v>
      </c>
      <c r="G169" s="479"/>
      <c r="H169" s="470">
        <f t="shared" si="11"/>
        <v>9272</v>
      </c>
      <c r="I169" s="471"/>
      <c r="J169" s="446"/>
      <c r="K169" s="446"/>
      <c r="L169" s="446"/>
    </row>
    <row r="170" spans="2:12" ht="15" customHeight="1">
      <c r="B170" s="480"/>
      <c r="C170" s="481"/>
      <c r="D170" s="466" t="s">
        <v>120</v>
      </c>
      <c r="E170" s="467" t="s">
        <v>289</v>
      </c>
      <c r="F170" s="567">
        <v>1800</v>
      </c>
      <c r="G170" s="479"/>
      <c r="H170" s="470">
        <f t="shared" si="11"/>
        <v>1800</v>
      </c>
      <c r="I170" s="477"/>
      <c r="J170" s="446"/>
      <c r="K170" s="446"/>
      <c r="L170" s="446"/>
    </row>
    <row r="171" spans="2:12" ht="15" customHeight="1">
      <c r="B171" s="480"/>
      <c r="C171" s="481"/>
      <c r="D171" s="466" t="s">
        <v>104</v>
      </c>
      <c r="E171" s="467" t="s">
        <v>59</v>
      </c>
      <c r="F171" s="567">
        <v>24000</v>
      </c>
      <c r="G171" s="479"/>
      <c r="H171" s="470">
        <f t="shared" si="11"/>
        <v>24000</v>
      </c>
      <c r="I171" s="477"/>
      <c r="J171" s="446"/>
      <c r="K171" s="446"/>
      <c r="L171" s="446"/>
    </row>
    <row r="172" spans="2:12" ht="15" customHeight="1">
      <c r="B172" s="480"/>
      <c r="C172" s="481"/>
      <c r="D172" s="466" t="s">
        <v>105</v>
      </c>
      <c r="E172" s="467" t="s">
        <v>60</v>
      </c>
      <c r="F172" s="567">
        <v>15000</v>
      </c>
      <c r="G172" s="479"/>
      <c r="H172" s="470">
        <f t="shared" si="11"/>
        <v>15000</v>
      </c>
      <c r="I172" s="477"/>
      <c r="J172" s="446"/>
      <c r="K172" s="446"/>
      <c r="L172" s="446"/>
    </row>
    <row r="173" spans="2:12" ht="15" customHeight="1">
      <c r="B173" s="480"/>
      <c r="C173" s="481"/>
      <c r="D173" s="481" t="s">
        <v>132</v>
      </c>
      <c r="E173" s="467" t="s">
        <v>61</v>
      </c>
      <c r="F173" s="567">
        <v>600</v>
      </c>
      <c r="G173" s="479"/>
      <c r="H173" s="470">
        <f t="shared" si="11"/>
        <v>600</v>
      </c>
      <c r="I173" s="477"/>
      <c r="J173" s="446"/>
      <c r="K173" s="446"/>
      <c r="L173" s="446"/>
    </row>
    <row r="174" spans="2:12" ht="15" customHeight="1">
      <c r="B174" s="480"/>
      <c r="C174" s="481"/>
      <c r="D174" s="466" t="s">
        <v>53</v>
      </c>
      <c r="E174" s="467" t="s">
        <v>54</v>
      </c>
      <c r="F174" s="567">
        <v>7366</v>
      </c>
      <c r="G174" s="479"/>
      <c r="H174" s="470">
        <f t="shared" si="11"/>
        <v>7366</v>
      </c>
      <c r="I174" s="471"/>
      <c r="J174" s="446"/>
      <c r="K174" s="446"/>
      <c r="L174" s="446"/>
    </row>
    <row r="175" spans="2:12" ht="15" customHeight="1">
      <c r="B175" s="480"/>
      <c r="C175" s="481"/>
      <c r="D175" s="537">
        <v>4360</v>
      </c>
      <c r="E175" s="467" t="s">
        <v>262</v>
      </c>
      <c r="F175" s="567">
        <v>1000</v>
      </c>
      <c r="G175" s="487"/>
      <c r="H175" s="470">
        <f t="shared" si="11"/>
        <v>1000</v>
      </c>
      <c r="I175" s="477"/>
      <c r="J175" s="446"/>
      <c r="K175" s="446"/>
      <c r="L175" s="446"/>
    </row>
    <row r="176" spans="2:12" ht="15" customHeight="1">
      <c r="B176" s="480"/>
      <c r="C176" s="481"/>
      <c r="D176" s="466" t="s">
        <v>85</v>
      </c>
      <c r="E176" s="467" t="s">
        <v>63</v>
      </c>
      <c r="F176" s="567">
        <v>900</v>
      </c>
      <c r="G176" s="487"/>
      <c r="H176" s="470">
        <f t="shared" si="11"/>
        <v>900</v>
      </c>
      <c r="I176" s="477"/>
      <c r="J176" s="446"/>
      <c r="K176" s="446"/>
      <c r="L176" s="446"/>
    </row>
    <row r="177" spans="2:12" ht="15" customHeight="1">
      <c r="B177" s="480"/>
      <c r="C177" s="481"/>
      <c r="D177" s="466" t="s">
        <v>106</v>
      </c>
      <c r="E177" s="467" t="s">
        <v>107</v>
      </c>
      <c r="F177" s="567">
        <v>26800</v>
      </c>
      <c r="G177" s="487"/>
      <c r="H177" s="470">
        <f t="shared" si="11"/>
        <v>26800</v>
      </c>
      <c r="I177" s="477"/>
      <c r="J177" s="446"/>
      <c r="K177" s="446"/>
      <c r="L177" s="446"/>
    </row>
    <row r="178" spans="2:12" ht="15" customHeight="1">
      <c r="B178" s="480"/>
      <c r="C178" s="481"/>
      <c r="D178" s="537">
        <v>4480</v>
      </c>
      <c r="E178" s="467" t="s">
        <v>203</v>
      </c>
      <c r="F178" s="567">
        <v>28</v>
      </c>
      <c r="G178" s="568"/>
      <c r="H178" s="569">
        <f t="shared" si="11"/>
        <v>28</v>
      </c>
      <c r="I178" s="477"/>
      <c r="J178" s="446"/>
      <c r="K178" s="446"/>
      <c r="L178" s="446"/>
    </row>
    <row r="179" spans="2:12" ht="15" customHeight="1">
      <c r="B179" s="472"/>
      <c r="C179" s="474" t="s">
        <v>122</v>
      </c>
      <c r="D179" s="473"/>
      <c r="E179" s="475" t="s">
        <v>179</v>
      </c>
      <c r="F179" s="482">
        <f>SUM(F180:F199)</f>
        <v>1760800</v>
      </c>
      <c r="G179" s="482">
        <f>SUM(G180:G199)</f>
        <v>0</v>
      </c>
      <c r="H179" s="482">
        <f>SUM(H180:H199)</f>
        <v>1760800</v>
      </c>
      <c r="I179" s="477"/>
      <c r="J179" s="446"/>
      <c r="K179" s="446"/>
      <c r="L179" s="446"/>
    </row>
    <row r="180" spans="2:12" ht="15" customHeight="1">
      <c r="B180" s="480"/>
      <c r="C180" s="481"/>
      <c r="D180" s="466" t="s">
        <v>56</v>
      </c>
      <c r="E180" s="467" t="s">
        <v>216</v>
      </c>
      <c r="F180" s="567">
        <v>52100</v>
      </c>
      <c r="G180" s="487"/>
      <c r="H180" s="470">
        <f aca="true" t="shared" si="12" ref="H180:H199">F180+G180</f>
        <v>52100</v>
      </c>
      <c r="I180" s="477"/>
      <c r="J180" s="446"/>
      <c r="K180" s="446"/>
      <c r="L180" s="446"/>
    </row>
    <row r="181" spans="2:12" ht="15" customHeight="1">
      <c r="B181" s="480"/>
      <c r="C181" s="481"/>
      <c r="D181" s="466" t="s">
        <v>93</v>
      </c>
      <c r="E181" s="467" t="s">
        <v>94</v>
      </c>
      <c r="F181" s="567">
        <v>937000</v>
      </c>
      <c r="G181" s="469"/>
      <c r="H181" s="470">
        <f t="shared" si="12"/>
        <v>937000</v>
      </c>
      <c r="I181" s="471"/>
      <c r="J181" s="446"/>
      <c r="K181" s="446"/>
      <c r="L181" s="446"/>
    </row>
    <row r="182" spans="2:12" ht="15" customHeight="1">
      <c r="B182" s="480"/>
      <c r="C182" s="481"/>
      <c r="D182" s="466" t="s">
        <v>103</v>
      </c>
      <c r="E182" s="467" t="s">
        <v>57</v>
      </c>
      <c r="F182" s="567">
        <v>75650</v>
      </c>
      <c r="G182" s="479"/>
      <c r="H182" s="470">
        <f t="shared" si="12"/>
        <v>75650</v>
      </c>
      <c r="I182" s="471"/>
      <c r="J182" s="446"/>
      <c r="K182" s="446"/>
      <c r="L182" s="446"/>
    </row>
    <row r="183" spans="2:12" ht="15" customHeight="1">
      <c r="B183" s="480"/>
      <c r="C183" s="481"/>
      <c r="D183" s="466" t="s">
        <v>95</v>
      </c>
      <c r="E183" s="467" t="s">
        <v>96</v>
      </c>
      <c r="F183" s="567">
        <v>181800</v>
      </c>
      <c r="G183" s="479"/>
      <c r="H183" s="470">
        <f t="shared" si="12"/>
        <v>181800</v>
      </c>
      <c r="I183" s="471"/>
      <c r="J183" s="446"/>
      <c r="K183" s="446"/>
      <c r="L183" s="446"/>
    </row>
    <row r="184" spans="2:12" ht="15" customHeight="1">
      <c r="B184" s="480"/>
      <c r="C184" s="481"/>
      <c r="D184" s="466" t="s">
        <v>97</v>
      </c>
      <c r="E184" s="467" t="s">
        <v>98</v>
      </c>
      <c r="F184" s="567">
        <v>25850</v>
      </c>
      <c r="G184" s="479"/>
      <c r="H184" s="470">
        <f t="shared" si="12"/>
        <v>25850</v>
      </c>
      <c r="I184" s="471"/>
      <c r="J184" s="446"/>
      <c r="K184" s="446"/>
      <c r="L184" s="446"/>
    </row>
    <row r="185" spans="2:12" ht="15" customHeight="1">
      <c r="B185" s="480"/>
      <c r="C185" s="481"/>
      <c r="D185" s="481">
        <v>4170</v>
      </c>
      <c r="E185" s="467" t="s">
        <v>58</v>
      </c>
      <c r="F185" s="567">
        <v>8000</v>
      </c>
      <c r="G185" s="479"/>
      <c r="H185" s="470">
        <f t="shared" si="12"/>
        <v>8000</v>
      </c>
      <c r="I185" s="477"/>
      <c r="J185" s="446"/>
      <c r="K185" s="446"/>
      <c r="L185" s="446"/>
    </row>
    <row r="186" spans="2:12" ht="15" customHeight="1">
      <c r="B186" s="480"/>
      <c r="C186" s="481"/>
      <c r="D186" s="466" t="s">
        <v>80</v>
      </c>
      <c r="E186" s="467" t="s">
        <v>55</v>
      </c>
      <c r="F186" s="567">
        <v>28000</v>
      </c>
      <c r="G186" s="479"/>
      <c r="H186" s="470">
        <f t="shared" si="12"/>
        <v>28000</v>
      </c>
      <c r="I186" s="477"/>
      <c r="J186" s="446"/>
      <c r="K186" s="446"/>
      <c r="L186" s="446"/>
    </row>
    <row r="187" spans="2:12" ht="15" customHeight="1">
      <c r="B187" s="480"/>
      <c r="C187" s="481"/>
      <c r="D187" s="466" t="s">
        <v>120</v>
      </c>
      <c r="E187" s="467" t="s">
        <v>289</v>
      </c>
      <c r="F187" s="567">
        <v>4500</v>
      </c>
      <c r="G187" s="479"/>
      <c r="H187" s="470">
        <f t="shared" si="12"/>
        <v>4500</v>
      </c>
      <c r="I187" s="477"/>
      <c r="J187" s="446"/>
      <c r="K187" s="446"/>
      <c r="L187" s="446"/>
    </row>
    <row r="188" spans="2:12" ht="15" customHeight="1">
      <c r="B188" s="480"/>
      <c r="C188" s="481"/>
      <c r="D188" s="466" t="s">
        <v>104</v>
      </c>
      <c r="E188" s="467" t="s">
        <v>59</v>
      </c>
      <c r="F188" s="567">
        <v>98000</v>
      </c>
      <c r="G188" s="479"/>
      <c r="H188" s="470">
        <f t="shared" si="12"/>
        <v>98000</v>
      </c>
      <c r="I188" s="471"/>
      <c r="J188" s="446"/>
      <c r="K188" s="446"/>
      <c r="L188" s="446"/>
    </row>
    <row r="189" spans="2:12" ht="15" customHeight="1">
      <c r="B189" s="480"/>
      <c r="C189" s="481"/>
      <c r="D189" s="466" t="s">
        <v>105</v>
      </c>
      <c r="E189" s="467" t="s">
        <v>60</v>
      </c>
      <c r="F189" s="567">
        <v>15000</v>
      </c>
      <c r="G189" s="479"/>
      <c r="H189" s="470">
        <f t="shared" si="12"/>
        <v>15000</v>
      </c>
      <c r="I189" s="477"/>
      <c r="J189" s="446"/>
      <c r="K189" s="446"/>
      <c r="L189" s="446"/>
    </row>
    <row r="190" spans="2:12" ht="15" customHeight="1">
      <c r="B190" s="480"/>
      <c r="C190" s="481"/>
      <c r="D190" s="481" t="s">
        <v>132</v>
      </c>
      <c r="E190" s="467" t="s">
        <v>61</v>
      </c>
      <c r="F190" s="567">
        <v>1200</v>
      </c>
      <c r="G190" s="479"/>
      <c r="H190" s="470">
        <f t="shared" si="12"/>
        <v>1200</v>
      </c>
      <c r="I190" s="477"/>
      <c r="J190" s="446"/>
      <c r="K190" s="446"/>
      <c r="L190" s="446"/>
    </row>
    <row r="191" spans="2:12" ht="15" customHeight="1">
      <c r="B191" s="480"/>
      <c r="C191" s="481"/>
      <c r="D191" s="466" t="s">
        <v>53</v>
      </c>
      <c r="E191" s="467" t="s">
        <v>54</v>
      </c>
      <c r="F191" s="567">
        <v>59500</v>
      </c>
      <c r="G191" s="479"/>
      <c r="H191" s="470">
        <f t="shared" si="12"/>
        <v>59500</v>
      </c>
      <c r="I191" s="471"/>
      <c r="J191" s="446"/>
      <c r="K191" s="446"/>
      <c r="L191" s="446"/>
    </row>
    <row r="192" spans="2:12" ht="24">
      <c r="B192" s="480"/>
      <c r="C192" s="481"/>
      <c r="D192" s="537">
        <v>4330</v>
      </c>
      <c r="E192" s="467" t="s">
        <v>133</v>
      </c>
      <c r="F192" s="567">
        <v>200000</v>
      </c>
      <c r="G192" s="487"/>
      <c r="H192" s="470">
        <f t="shared" si="12"/>
        <v>200000</v>
      </c>
      <c r="I192" s="477"/>
      <c r="J192" s="446"/>
      <c r="K192" s="446"/>
      <c r="L192" s="446"/>
    </row>
    <row r="193" spans="2:12" ht="15" customHeight="1">
      <c r="B193" s="480"/>
      <c r="C193" s="481"/>
      <c r="D193" s="537">
        <v>4360</v>
      </c>
      <c r="E193" s="467" t="s">
        <v>262</v>
      </c>
      <c r="F193" s="567">
        <v>4500</v>
      </c>
      <c r="G193" s="487"/>
      <c r="H193" s="470">
        <f t="shared" si="12"/>
        <v>4500</v>
      </c>
      <c r="I193" s="477"/>
      <c r="J193" s="446"/>
      <c r="K193" s="446"/>
      <c r="L193" s="446"/>
    </row>
    <row r="194" spans="2:12" ht="15" customHeight="1">
      <c r="B194" s="480"/>
      <c r="C194" s="481"/>
      <c r="D194" s="466" t="s">
        <v>100</v>
      </c>
      <c r="E194" s="467" t="s">
        <v>62</v>
      </c>
      <c r="F194" s="567">
        <v>2100</v>
      </c>
      <c r="G194" s="487"/>
      <c r="H194" s="470">
        <f t="shared" si="12"/>
        <v>2100</v>
      </c>
      <c r="I194" s="477"/>
      <c r="J194" s="446"/>
      <c r="K194" s="446"/>
      <c r="L194" s="446"/>
    </row>
    <row r="195" spans="2:12" ht="15" customHeight="1">
      <c r="B195" s="480"/>
      <c r="C195" s="481"/>
      <c r="D195" s="481">
        <v>4430</v>
      </c>
      <c r="E195" s="467" t="s">
        <v>63</v>
      </c>
      <c r="F195" s="567">
        <v>3000</v>
      </c>
      <c r="G195" s="487"/>
      <c r="H195" s="470">
        <f t="shared" si="12"/>
        <v>3000</v>
      </c>
      <c r="I195" s="477"/>
      <c r="J195" s="446"/>
      <c r="K195" s="446"/>
      <c r="L195" s="446"/>
    </row>
    <row r="196" spans="2:12" ht="15" customHeight="1">
      <c r="B196" s="480"/>
      <c r="C196" s="481"/>
      <c r="D196" s="466" t="s">
        <v>106</v>
      </c>
      <c r="E196" s="467" t="s">
        <v>107</v>
      </c>
      <c r="F196" s="567">
        <v>56900</v>
      </c>
      <c r="G196" s="487"/>
      <c r="H196" s="470">
        <f t="shared" si="12"/>
        <v>56900</v>
      </c>
      <c r="I196" s="477"/>
      <c r="J196" s="446"/>
      <c r="K196" s="446"/>
      <c r="L196" s="446"/>
    </row>
    <row r="197" spans="2:12" ht="15" customHeight="1">
      <c r="B197" s="480"/>
      <c r="C197" s="481"/>
      <c r="D197" s="537">
        <v>4480</v>
      </c>
      <c r="E197" s="467" t="s">
        <v>203</v>
      </c>
      <c r="F197" s="567">
        <v>100</v>
      </c>
      <c r="G197" s="487"/>
      <c r="H197" s="470">
        <f t="shared" si="12"/>
        <v>100</v>
      </c>
      <c r="I197" s="477"/>
      <c r="J197" s="446"/>
      <c r="K197" s="446"/>
      <c r="L197" s="446"/>
    </row>
    <row r="198" spans="2:12" ht="15" customHeight="1">
      <c r="B198" s="480"/>
      <c r="C198" s="481"/>
      <c r="D198" s="537">
        <v>4700</v>
      </c>
      <c r="E198" s="467" t="s">
        <v>108</v>
      </c>
      <c r="F198" s="567">
        <v>600</v>
      </c>
      <c r="G198" s="487"/>
      <c r="H198" s="470">
        <f t="shared" si="12"/>
        <v>600</v>
      </c>
      <c r="I198" s="477"/>
      <c r="J198" s="446"/>
      <c r="K198" s="446"/>
      <c r="L198" s="446"/>
    </row>
    <row r="199" spans="2:12" ht="15" customHeight="1">
      <c r="B199" s="480"/>
      <c r="C199" s="481"/>
      <c r="D199" s="537">
        <v>6060</v>
      </c>
      <c r="E199" s="467" t="s">
        <v>64</v>
      </c>
      <c r="F199" s="567">
        <v>7000</v>
      </c>
      <c r="G199" s="487"/>
      <c r="H199" s="470">
        <f t="shared" si="12"/>
        <v>7000</v>
      </c>
      <c r="I199" s="477"/>
      <c r="J199" s="446"/>
      <c r="K199" s="446"/>
      <c r="L199" s="446"/>
    </row>
    <row r="200" spans="2:12" ht="15" customHeight="1">
      <c r="B200" s="472"/>
      <c r="C200" s="474" t="s">
        <v>123</v>
      </c>
      <c r="D200" s="473"/>
      <c r="E200" s="475" t="s">
        <v>159</v>
      </c>
      <c r="F200" s="482">
        <f>SUM(F201:F218)</f>
        <v>2178800</v>
      </c>
      <c r="G200" s="482">
        <f>SUM(G201:G218)</f>
        <v>0</v>
      </c>
      <c r="H200" s="482">
        <f>SUM(H201:H218)</f>
        <v>2178800</v>
      </c>
      <c r="I200" s="477"/>
      <c r="J200" s="446"/>
      <c r="K200" s="446"/>
      <c r="L200" s="446"/>
    </row>
    <row r="201" spans="2:12" ht="15" customHeight="1">
      <c r="B201" s="480"/>
      <c r="C201" s="481"/>
      <c r="D201" s="466" t="s">
        <v>56</v>
      </c>
      <c r="E201" s="467" t="s">
        <v>216</v>
      </c>
      <c r="F201" s="567">
        <v>88500</v>
      </c>
      <c r="G201" s="479"/>
      <c r="H201" s="470">
        <f aca="true" t="shared" si="13" ref="H201:H218">F201+G201</f>
        <v>88500</v>
      </c>
      <c r="I201" s="477"/>
      <c r="J201" s="446"/>
      <c r="K201" s="446"/>
      <c r="L201" s="446"/>
    </row>
    <row r="202" spans="2:12" ht="15" customHeight="1">
      <c r="B202" s="480"/>
      <c r="C202" s="481"/>
      <c r="D202" s="466" t="s">
        <v>93</v>
      </c>
      <c r="E202" s="467" t="s">
        <v>94</v>
      </c>
      <c r="F202" s="567">
        <v>1322200</v>
      </c>
      <c r="G202" s="479"/>
      <c r="H202" s="470">
        <f t="shared" si="13"/>
        <v>1322200</v>
      </c>
      <c r="I202" s="477"/>
      <c r="J202" s="446"/>
      <c r="K202" s="446"/>
      <c r="L202" s="446"/>
    </row>
    <row r="203" spans="2:12" ht="15" customHeight="1">
      <c r="B203" s="480"/>
      <c r="C203" s="481"/>
      <c r="D203" s="466" t="s">
        <v>103</v>
      </c>
      <c r="E203" s="467" t="s">
        <v>57</v>
      </c>
      <c r="F203" s="567">
        <v>108200</v>
      </c>
      <c r="G203" s="479"/>
      <c r="H203" s="470">
        <f t="shared" si="13"/>
        <v>108200</v>
      </c>
      <c r="I203" s="477"/>
      <c r="J203" s="446"/>
      <c r="K203" s="446"/>
      <c r="L203" s="446"/>
    </row>
    <row r="204" spans="2:12" ht="15" customHeight="1">
      <c r="B204" s="480"/>
      <c r="C204" s="481"/>
      <c r="D204" s="466" t="s">
        <v>95</v>
      </c>
      <c r="E204" s="467" t="s">
        <v>96</v>
      </c>
      <c r="F204" s="567">
        <v>256900</v>
      </c>
      <c r="G204" s="479"/>
      <c r="H204" s="470">
        <f t="shared" si="13"/>
        <v>256900</v>
      </c>
      <c r="I204" s="477"/>
      <c r="J204" s="446"/>
      <c r="K204" s="446"/>
      <c r="L204" s="446"/>
    </row>
    <row r="205" spans="2:12" ht="15" customHeight="1">
      <c r="B205" s="480"/>
      <c r="C205" s="481"/>
      <c r="D205" s="466" t="s">
        <v>97</v>
      </c>
      <c r="E205" s="467" t="s">
        <v>98</v>
      </c>
      <c r="F205" s="567">
        <v>36600</v>
      </c>
      <c r="G205" s="479"/>
      <c r="H205" s="470">
        <f t="shared" si="13"/>
        <v>36600</v>
      </c>
      <c r="I205" s="477"/>
      <c r="J205" s="446"/>
      <c r="K205" s="446"/>
      <c r="L205" s="446"/>
    </row>
    <row r="206" spans="2:12" ht="15" customHeight="1">
      <c r="B206" s="480"/>
      <c r="C206" s="481"/>
      <c r="D206" s="481">
        <v>4170</v>
      </c>
      <c r="E206" s="467" t="s">
        <v>58</v>
      </c>
      <c r="F206" s="567">
        <v>10000</v>
      </c>
      <c r="G206" s="479"/>
      <c r="H206" s="470">
        <f t="shared" si="13"/>
        <v>10000</v>
      </c>
      <c r="I206" s="477"/>
      <c r="J206" s="446"/>
      <c r="K206" s="446"/>
      <c r="L206" s="446"/>
    </row>
    <row r="207" spans="2:12" ht="15" customHeight="1">
      <c r="B207" s="480"/>
      <c r="C207" s="481"/>
      <c r="D207" s="466" t="s">
        <v>80</v>
      </c>
      <c r="E207" s="467" t="s">
        <v>55</v>
      </c>
      <c r="F207" s="567">
        <v>28200</v>
      </c>
      <c r="G207" s="479"/>
      <c r="H207" s="470">
        <f t="shared" si="13"/>
        <v>28200</v>
      </c>
      <c r="I207" s="471"/>
      <c r="J207" s="446"/>
      <c r="K207" s="446"/>
      <c r="L207" s="446"/>
    </row>
    <row r="208" spans="2:12" ht="15" customHeight="1">
      <c r="B208" s="480"/>
      <c r="C208" s="481"/>
      <c r="D208" s="466" t="s">
        <v>120</v>
      </c>
      <c r="E208" s="467" t="s">
        <v>289</v>
      </c>
      <c r="F208" s="567">
        <v>6000</v>
      </c>
      <c r="G208" s="479"/>
      <c r="H208" s="470">
        <f t="shared" si="13"/>
        <v>6000</v>
      </c>
      <c r="I208" s="477"/>
      <c r="J208" s="446"/>
      <c r="K208" s="446"/>
      <c r="L208" s="446"/>
    </row>
    <row r="209" spans="2:12" ht="15" customHeight="1">
      <c r="B209" s="480"/>
      <c r="C209" s="481"/>
      <c r="D209" s="466" t="s">
        <v>104</v>
      </c>
      <c r="E209" s="467" t="s">
        <v>59</v>
      </c>
      <c r="F209" s="567">
        <v>130500</v>
      </c>
      <c r="G209" s="479"/>
      <c r="H209" s="470">
        <f t="shared" si="13"/>
        <v>130500</v>
      </c>
      <c r="I209" s="477"/>
      <c r="J209" s="446"/>
      <c r="K209" s="446"/>
      <c r="L209" s="446"/>
    </row>
    <row r="210" spans="2:12" ht="15" customHeight="1">
      <c r="B210" s="480"/>
      <c r="C210" s="481"/>
      <c r="D210" s="466" t="s">
        <v>105</v>
      </c>
      <c r="E210" s="467" t="s">
        <v>60</v>
      </c>
      <c r="F210" s="567">
        <v>37000</v>
      </c>
      <c r="G210" s="479"/>
      <c r="H210" s="470">
        <f t="shared" si="13"/>
        <v>37000</v>
      </c>
      <c r="I210" s="471"/>
      <c r="J210" s="446"/>
      <c r="K210" s="446"/>
      <c r="L210" s="446"/>
    </row>
    <row r="211" spans="2:12" ht="15" customHeight="1">
      <c r="B211" s="480"/>
      <c r="C211" s="481"/>
      <c r="D211" s="481" t="s">
        <v>132</v>
      </c>
      <c r="E211" s="467" t="s">
        <v>61</v>
      </c>
      <c r="F211" s="567">
        <v>2800</v>
      </c>
      <c r="G211" s="479"/>
      <c r="H211" s="470">
        <f t="shared" si="13"/>
        <v>2800</v>
      </c>
      <c r="I211" s="477"/>
      <c r="J211" s="446"/>
      <c r="K211" s="446"/>
      <c r="L211" s="446"/>
    </row>
    <row r="212" spans="2:12" ht="15" customHeight="1">
      <c r="B212" s="480"/>
      <c r="C212" s="481"/>
      <c r="D212" s="466" t="s">
        <v>53</v>
      </c>
      <c r="E212" s="467" t="s">
        <v>54</v>
      </c>
      <c r="F212" s="567">
        <v>31300</v>
      </c>
      <c r="G212" s="479"/>
      <c r="H212" s="470">
        <f t="shared" si="13"/>
        <v>31300</v>
      </c>
      <c r="I212" s="471"/>
      <c r="J212" s="446"/>
      <c r="K212" s="446"/>
      <c r="L212" s="446"/>
    </row>
    <row r="213" spans="2:12" ht="15" customHeight="1">
      <c r="B213" s="480"/>
      <c r="C213" s="481"/>
      <c r="D213" s="537">
        <v>4360</v>
      </c>
      <c r="E213" s="467" t="s">
        <v>262</v>
      </c>
      <c r="F213" s="567">
        <v>4500</v>
      </c>
      <c r="G213" s="479"/>
      <c r="H213" s="470">
        <f t="shared" si="13"/>
        <v>4500</v>
      </c>
      <c r="I213" s="477"/>
      <c r="J213" s="446"/>
      <c r="K213" s="446"/>
      <c r="L213" s="446"/>
    </row>
    <row r="214" spans="2:12" ht="15" customHeight="1">
      <c r="B214" s="480"/>
      <c r="C214" s="481"/>
      <c r="D214" s="466" t="s">
        <v>100</v>
      </c>
      <c r="E214" s="467" t="s">
        <v>62</v>
      </c>
      <c r="F214" s="567">
        <v>5900</v>
      </c>
      <c r="G214" s="479"/>
      <c r="H214" s="470">
        <f t="shared" si="13"/>
        <v>5900</v>
      </c>
      <c r="I214" s="477"/>
      <c r="J214" s="446"/>
      <c r="K214" s="446"/>
      <c r="L214" s="446"/>
    </row>
    <row r="215" spans="2:12" ht="15" customHeight="1">
      <c r="B215" s="480"/>
      <c r="C215" s="481"/>
      <c r="D215" s="466" t="s">
        <v>85</v>
      </c>
      <c r="E215" s="467" t="s">
        <v>63</v>
      </c>
      <c r="F215" s="567">
        <v>4400</v>
      </c>
      <c r="G215" s="479"/>
      <c r="H215" s="470">
        <f t="shared" si="13"/>
        <v>4400</v>
      </c>
      <c r="I215" s="477"/>
      <c r="J215" s="446"/>
      <c r="K215" s="446"/>
      <c r="L215" s="446"/>
    </row>
    <row r="216" spans="2:12" ht="15" customHeight="1">
      <c r="B216" s="480"/>
      <c r="C216" s="481"/>
      <c r="D216" s="466" t="s">
        <v>106</v>
      </c>
      <c r="E216" s="467" t="s">
        <v>107</v>
      </c>
      <c r="F216" s="567">
        <v>83200</v>
      </c>
      <c r="G216" s="479"/>
      <c r="H216" s="470">
        <f t="shared" si="13"/>
        <v>83200</v>
      </c>
      <c r="I216" s="477"/>
      <c r="J216" s="446"/>
      <c r="K216" s="446"/>
      <c r="L216" s="446"/>
    </row>
    <row r="217" spans="2:12" ht="15" customHeight="1">
      <c r="B217" s="480"/>
      <c r="C217" s="481"/>
      <c r="D217" s="537">
        <v>4700</v>
      </c>
      <c r="E217" s="467" t="s">
        <v>108</v>
      </c>
      <c r="F217" s="567">
        <v>600</v>
      </c>
      <c r="G217" s="479"/>
      <c r="H217" s="470">
        <f t="shared" si="13"/>
        <v>600</v>
      </c>
      <c r="I217" s="477"/>
      <c r="J217" s="446"/>
      <c r="K217" s="446"/>
      <c r="L217" s="446"/>
    </row>
    <row r="218" spans="2:12" ht="15" customHeight="1">
      <c r="B218" s="480"/>
      <c r="C218" s="481"/>
      <c r="D218" s="537">
        <v>6060</v>
      </c>
      <c r="E218" s="467" t="s">
        <v>64</v>
      </c>
      <c r="F218" s="567">
        <v>22000</v>
      </c>
      <c r="G218" s="479"/>
      <c r="H218" s="569">
        <f t="shared" si="13"/>
        <v>22000</v>
      </c>
      <c r="I218" s="471"/>
      <c r="J218" s="446"/>
      <c r="K218" s="446"/>
      <c r="L218" s="446"/>
    </row>
    <row r="219" spans="2:12" ht="15" customHeight="1">
      <c r="B219" s="472"/>
      <c r="C219" s="474" t="s">
        <v>124</v>
      </c>
      <c r="D219" s="473"/>
      <c r="E219" s="475" t="s">
        <v>180</v>
      </c>
      <c r="F219" s="482">
        <f>SUM(F220:F232)</f>
        <v>506100</v>
      </c>
      <c r="G219" s="482">
        <f>SUM(G220:G232)</f>
        <v>0</v>
      </c>
      <c r="H219" s="482">
        <f>SUM(H220:H232)</f>
        <v>506100</v>
      </c>
      <c r="I219" s="477"/>
      <c r="J219" s="446"/>
      <c r="K219" s="446"/>
      <c r="L219" s="446"/>
    </row>
    <row r="220" spans="2:12" ht="15" customHeight="1">
      <c r="B220" s="472"/>
      <c r="C220" s="570"/>
      <c r="D220" s="466" t="s">
        <v>56</v>
      </c>
      <c r="E220" s="467" t="s">
        <v>216</v>
      </c>
      <c r="F220" s="567">
        <v>200</v>
      </c>
      <c r="G220" s="487"/>
      <c r="H220" s="470">
        <f aca="true" t="shared" si="14" ref="H220:H232">F220+G220</f>
        <v>200</v>
      </c>
      <c r="I220" s="477"/>
      <c r="J220" s="446"/>
      <c r="K220" s="446"/>
      <c r="L220" s="446"/>
    </row>
    <row r="221" spans="2:12" ht="15" customHeight="1">
      <c r="B221" s="472"/>
      <c r="C221" s="570"/>
      <c r="D221" s="466" t="s">
        <v>93</v>
      </c>
      <c r="E221" s="467" t="s">
        <v>94</v>
      </c>
      <c r="F221" s="567">
        <v>90100</v>
      </c>
      <c r="G221" s="487"/>
      <c r="H221" s="470">
        <f t="shared" si="14"/>
        <v>90100</v>
      </c>
      <c r="I221" s="477"/>
      <c r="J221" s="446"/>
      <c r="K221" s="446"/>
      <c r="L221" s="446"/>
    </row>
    <row r="222" spans="2:12" ht="15" customHeight="1">
      <c r="B222" s="472"/>
      <c r="C222" s="570"/>
      <c r="D222" s="466" t="s">
        <v>103</v>
      </c>
      <c r="E222" s="467" t="s">
        <v>57</v>
      </c>
      <c r="F222" s="567">
        <v>6300</v>
      </c>
      <c r="G222" s="487"/>
      <c r="H222" s="470">
        <f t="shared" si="14"/>
        <v>6300</v>
      </c>
      <c r="I222" s="477"/>
      <c r="J222" s="446"/>
      <c r="K222" s="446"/>
      <c r="L222" s="446"/>
    </row>
    <row r="223" spans="2:12" ht="15" customHeight="1">
      <c r="B223" s="480"/>
      <c r="C223" s="481"/>
      <c r="D223" s="466" t="s">
        <v>95</v>
      </c>
      <c r="E223" s="467" t="s">
        <v>96</v>
      </c>
      <c r="F223" s="567">
        <v>21000</v>
      </c>
      <c r="G223" s="487"/>
      <c r="H223" s="470">
        <f t="shared" si="14"/>
        <v>21000</v>
      </c>
      <c r="I223" s="477"/>
      <c r="J223" s="446"/>
      <c r="K223" s="446"/>
      <c r="L223" s="446"/>
    </row>
    <row r="224" spans="2:12" ht="15" customHeight="1">
      <c r="B224" s="480"/>
      <c r="C224" s="481"/>
      <c r="D224" s="466" t="s">
        <v>97</v>
      </c>
      <c r="E224" s="467" t="s">
        <v>98</v>
      </c>
      <c r="F224" s="567">
        <v>2300</v>
      </c>
      <c r="G224" s="487"/>
      <c r="H224" s="470">
        <f t="shared" si="14"/>
        <v>2300</v>
      </c>
      <c r="I224" s="477"/>
      <c r="J224" s="446"/>
      <c r="K224" s="446"/>
      <c r="L224" s="446"/>
    </row>
    <row r="225" spans="2:12" ht="15" customHeight="1">
      <c r="B225" s="480"/>
      <c r="C225" s="481"/>
      <c r="D225" s="481">
        <v>4170</v>
      </c>
      <c r="E225" s="467" t="s">
        <v>58</v>
      </c>
      <c r="F225" s="567">
        <v>28000</v>
      </c>
      <c r="G225" s="487"/>
      <c r="H225" s="470">
        <f t="shared" si="14"/>
        <v>28000</v>
      </c>
      <c r="I225" s="477"/>
      <c r="J225" s="446"/>
      <c r="K225" s="446"/>
      <c r="L225" s="446"/>
    </row>
    <row r="226" spans="2:12" ht="15" customHeight="1">
      <c r="B226" s="480"/>
      <c r="C226" s="481"/>
      <c r="D226" s="481" t="s">
        <v>80</v>
      </c>
      <c r="E226" s="467" t="s">
        <v>55</v>
      </c>
      <c r="F226" s="567">
        <v>40000</v>
      </c>
      <c r="G226" s="487"/>
      <c r="H226" s="470">
        <f t="shared" si="14"/>
        <v>40000</v>
      </c>
      <c r="I226" s="477"/>
      <c r="J226" s="446"/>
      <c r="K226" s="446"/>
      <c r="L226" s="446"/>
    </row>
    <row r="227" spans="2:12" ht="15" customHeight="1">
      <c r="B227" s="480"/>
      <c r="C227" s="481"/>
      <c r="D227" s="466" t="s">
        <v>105</v>
      </c>
      <c r="E227" s="467" t="s">
        <v>60</v>
      </c>
      <c r="F227" s="567">
        <v>10000</v>
      </c>
      <c r="G227" s="487"/>
      <c r="H227" s="470">
        <f t="shared" si="14"/>
        <v>10000</v>
      </c>
      <c r="I227" s="477"/>
      <c r="J227" s="446"/>
      <c r="K227" s="446"/>
      <c r="L227" s="446"/>
    </row>
    <row r="228" spans="2:12" ht="15" customHeight="1">
      <c r="B228" s="480"/>
      <c r="C228" s="481"/>
      <c r="D228" s="481" t="s">
        <v>132</v>
      </c>
      <c r="E228" s="467" t="s">
        <v>61</v>
      </c>
      <c r="F228" s="567">
        <v>500</v>
      </c>
      <c r="G228" s="487"/>
      <c r="H228" s="470">
        <f t="shared" si="14"/>
        <v>500</v>
      </c>
      <c r="I228" s="477"/>
      <c r="J228" s="446"/>
      <c r="K228" s="446"/>
      <c r="L228" s="446"/>
    </row>
    <row r="229" spans="2:12" ht="15" customHeight="1">
      <c r="B229" s="480"/>
      <c r="C229" s="481"/>
      <c r="D229" s="466" t="s">
        <v>53</v>
      </c>
      <c r="E229" s="467" t="s">
        <v>54</v>
      </c>
      <c r="F229" s="567">
        <v>300000</v>
      </c>
      <c r="G229" s="487"/>
      <c r="H229" s="470">
        <f t="shared" si="14"/>
        <v>300000</v>
      </c>
      <c r="I229" s="477"/>
      <c r="J229" s="446"/>
      <c r="K229" s="446"/>
      <c r="L229" s="446"/>
    </row>
    <row r="230" spans="2:12" ht="15" customHeight="1">
      <c r="B230" s="480"/>
      <c r="C230" s="481"/>
      <c r="D230" s="466" t="s">
        <v>85</v>
      </c>
      <c r="E230" s="467" t="s">
        <v>63</v>
      </c>
      <c r="F230" s="567">
        <v>4000</v>
      </c>
      <c r="G230" s="487"/>
      <c r="H230" s="470">
        <f t="shared" si="14"/>
        <v>4000</v>
      </c>
      <c r="I230" s="477"/>
      <c r="J230" s="446"/>
      <c r="K230" s="446"/>
      <c r="L230" s="446"/>
    </row>
    <row r="231" spans="2:12" ht="15" customHeight="1">
      <c r="B231" s="480"/>
      <c r="C231" s="481"/>
      <c r="D231" s="466" t="s">
        <v>106</v>
      </c>
      <c r="E231" s="467" t="s">
        <v>107</v>
      </c>
      <c r="F231" s="567">
        <v>2200</v>
      </c>
      <c r="G231" s="487"/>
      <c r="H231" s="470">
        <f t="shared" si="14"/>
        <v>2200</v>
      </c>
      <c r="I231" s="477"/>
      <c r="J231" s="446"/>
      <c r="K231" s="446"/>
      <c r="L231" s="446"/>
    </row>
    <row r="232" spans="2:12" ht="15" customHeight="1">
      <c r="B232" s="480"/>
      <c r="C232" s="481"/>
      <c r="D232" s="509">
        <v>4500</v>
      </c>
      <c r="E232" s="467" t="s">
        <v>195</v>
      </c>
      <c r="F232" s="567">
        <v>1500</v>
      </c>
      <c r="G232" s="487"/>
      <c r="H232" s="470">
        <f t="shared" si="14"/>
        <v>1500</v>
      </c>
      <c r="I232" s="477"/>
      <c r="J232" s="446"/>
      <c r="K232" s="446"/>
      <c r="L232" s="446"/>
    </row>
    <row r="233" spans="2:12" ht="15" customHeight="1">
      <c r="B233" s="472"/>
      <c r="C233" s="474" t="s">
        <v>125</v>
      </c>
      <c r="D233" s="473"/>
      <c r="E233" s="475" t="s">
        <v>181</v>
      </c>
      <c r="F233" s="482">
        <f>SUM(F234:F234)</f>
        <v>49200</v>
      </c>
      <c r="G233" s="482">
        <f>SUM(G234:G234)</f>
        <v>0</v>
      </c>
      <c r="H233" s="482">
        <f>SUM(H234:H234)</f>
        <v>49200</v>
      </c>
      <c r="I233" s="477"/>
      <c r="J233" s="446"/>
      <c r="K233" s="446"/>
      <c r="L233" s="446"/>
    </row>
    <row r="234" spans="2:12" ht="15" customHeight="1">
      <c r="B234" s="480"/>
      <c r="C234" s="481"/>
      <c r="D234" s="537">
        <v>4700</v>
      </c>
      <c r="E234" s="467" t="s">
        <v>108</v>
      </c>
      <c r="F234" s="478">
        <v>49200</v>
      </c>
      <c r="G234" s="487"/>
      <c r="H234" s="470">
        <f>F234+G234</f>
        <v>49200</v>
      </c>
      <c r="I234" s="477"/>
      <c r="J234" s="446"/>
      <c r="K234" s="446"/>
      <c r="L234" s="446"/>
    </row>
    <row r="235" spans="2:12" ht="15" customHeight="1">
      <c r="B235" s="480"/>
      <c r="C235" s="474" t="s">
        <v>257</v>
      </c>
      <c r="D235" s="473"/>
      <c r="E235" s="475" t="s">
        <v>263</v>
      </c>
      <c r="F235" s="482">
        <f>SUM(F236:F246)</f>
        <v>230300</v>
      </c>
      <c r="G235" s="482">
        <f>SUM(G236:G246)</f>
        <v>0</v>
      </c>
      <c r="H235" s="482">
        <f>SUM(H236:H246)</f>
        <v>230300</v>
      </c>
      <c r="I235" s="477"/>
      <c r="J235" s="446"/>
      <c r="K235" s="446"/>
      <c r="L235" s="446"/>
    </row>
    <row r="236" spans="2:12" ht="15" customHeight="1">
      <c r="B236" s="480"/>
      <c r="C236" s="481"/>
      <c r="D236" s="466" t="s">
        <v>56</v>
      </c>
      <c r="E236" s="467" t="s">
        <v>216</v>
      </c>
      <c r="F236" s="478">
        <v>1000</v>
      </c>
      <c r="G236" s="487"/>
      <c r="H236" s="470">
        <f aca="true" t="shared" si="15" ref="H236:H246">F236+G236</f>
        <v>1000</v>
      </c>
      <c r="I236" s="477"/>
      <c r="J236" s="446"/>
      <c r="K236" s="446"/>
      <c r="L236" s="446"/>
    </row>
    <row r="237" spans="2:12" ht="15" customHeight="1">
      <c r="B237" s="480"/>
      <c r="C237" s="481"/>
      <c r="D237" s="466" t="s">
        <v>93</v>
      </c>
      <c r="E237" s="467" t="s">
        <v>94</v>
      </c>
      <c r="F237" s="478">
        <v>95500</v>
      </c>
      <c r="G237" s="487"/>
      <c r="H237" s="470">
        <f t="shared" si="15"/>
        <v>95500</v>
      </c>
      <c r="I237" s="477"/>
      <c r="J237" s="446"/>
      <c r="K237" s="446"/>
      <c r="L237" s="446"/>
    </row>
    <row r="238" spans="2:12" ht="15" customHeight="1">
      <c r="B238" s="480"/>
      <c r="C238" s="481"/>
      <c r="D238" s="466" t="s">
        <v>103</v>
      </c>
      <c r="E238" s="467" t="s">
        <v>57</v>
      </c>
      <c r="F238" s="478">
        <v>8000</v>
      </c>
      <c r="G238" s="487"/>
      <c r="H238" s="470">
        <f t="shared" si="15"/>
        <v>8000</v>
      </c>
      <c r="I238" s="477"/>
      <c r="J238" s="446"/>
      <c r="K238" s="446"/>
      <c r="L238" s="446"/>
    </row>
    <row r="239" spans="2:12" ht="15" customHeight="1">
      <c r="B239" s="480"/>
      <c r="C239" s="481"/>
      <c r="D239" s="466" t="s">
        <v>95</v>
      </c>
      <c r="E239" s="467" t="s">
        <v>96</v>
      </c>
      <c r="F239" s="478">
        <v>18000</v>
      </c>
      <c r="G239" s="487"/>
      <c r="H239" s="470">
        <f t="shared" si="15"/>
        <v>18000</v>
      </c>
      <c r="I239" s="477"/>
      <c r="J239" s="446"/>
      <c r="K239" s="446"/>
      <c r="L239" s="446"/>
    </row>
    <row r="240" spans="2:12" ht="15" customHeight="1">
      <c r="B240" s="480"/>
      <c r="C240" s="481"/>
      <c r="D240" s="466" t="s">
        <v>97</v>
      </c>
      <c r="E240" s="467" t="s">
        <v>98</v>
      </c>
      <c r="F240" s="478">
        <v>2600</v>
      </c>
      <c r="G240" s="487"/>
      <c r="H240" s="470">
        <f t="shared" si="15"/>
        <v>2600</v>
      </c>
      <c r="I240" s="477"/>
      <c r="J240" s="446"/>
      <c r="K240" s="446"/>
      <c r="L240" s="446"/>
    </row>
    <row r="241" spans="2:12" ht="15" customHeight="1">
      <c r="B241" s="480"/>
      <c r="C241" s="481"/>
      <c r="D241" s="481">
        <v>4170</v>
      </c>
      <c r="E241" s="467" t="s">
        <v>58</v>
      </c>
      <c r="F241" s="478">
        <v>1000</v>
      </c>
      <c r="G241" s="487"/>
      <c r="H241" s="470">
        <f t="shared" si="15"/>
        <v>1000</v>
      </c>
      <c r="I241" s="477"/>
      <c r="J241" s="446"/>
      <c r="K241" s="446"/>
      <c r="L241" s="446"/>
    </row>
    <row r="242" spans="2:12" ht="15" customHeight="1">
      <c r="B242" s="480"/>
      <c r="C242" s="481"/>
      <c r="D242" s="466" t="s">
        <v>80</v>
      </c>
      <c r="E242" s="467" t="s">
        <v>55</v>
      </c>
      <c r="F242" s="478">
        <v>10000</v>
      </c>
      <c r="G242" s="487"/>
      <c r="H242" s="470">
        <f t="shared" si="15"/>
        <v>10000</v>
      </c>
      <c r="I242" s="477"/>
      <c r="J242" s="446"/>
      <c r="K242" s="446"/>
      <c r="L242" s="446"/>
    </row>
    <row r="243" spans="2:12" ht="15" customHeight="1">
      <c r="B243" s="480"/>
      <c r="C243" s="481"/>
      <c r="D243" s="537">
        <v>4220</v>
      </c>
      <c r="E243" s="467" t="s">
        <v>130</v>
      </c>
      <c r="F243" s="478">
        <v>90000</v>
      </c>
      <c r="G243" s="487"/>
      <c r="H243" s="470">
        <f t="shared" si="15"/>
        <v>90000</v>
      </c>
      <c r="I243" s="477"/>
      <c r="J243" s="446"/>
      <c r="K243" s="446"/>
      <c r="L243" s="446"/>
    </row>
    <row r="244" spans="2:12" ht="15" customHeight="1">
      <c r="B244" s="480"/>
      <c r="C244" s="481"/>
      <c r="D244" s="481" t="s">
        <v>132</v>
      </c>
      <c r="E244" s="467" t="s">
        <v>61</v>
      </c>
      <c r="F244" s="478">
        <v>300</v>
      </c>
      <c r="G244" s="487"/>
      <c r="H244" s="470">
        <f t="shared" si="15"/>
        <v>300</v>
      </c>
      <c r="I244" s="477"/>
      <c r="J244" s="446"/>
      <c r="K244" s="446"/>
      <c r="L244" s="446"/>
    </row>
    <row r="245" spans="2:12" ht="15" customHeight="1">
      <c r="B245" s="480"/>
      <c r="C245" s="481"/>
      <c r="D245" s="466" t="s">
        <v>106</v>
      </c>
      <c r="E245" s="467" t="s">
        <v>107</v>
      </c>
      <c r="F245" s="478">
        <v>3300</v>
      </c>
      <c r="G245" s="487"/>
      <c r="H245" s="470">
        <f t="shared" si="15"/>
        <v>3300</v>
      </c>
      <c r="I245" s="477"/>
      <c r="J245" s="446"/>
      <c r="K245" s="446"/>
      <c r="L245" s="446"/>
    </row>
    <row r="246" spans="2:12" ht="15" customHeight="1">
      <c r="B246" s="480"/>
      <c r="C246" s="481"/>
      <c r="D246" s="537">
        <v>4700</v>
      </c>
      <c r="E246" s="467" t="s">
        <v>108</v>
      </c>
      <c r="F246" s="478">
        <v>600</v>
      </c>
      <c r="G246" s="487"/>
      <c r="H246" s="470">
        <f t="shared" si="15"/>
        <v>600</v>
      </c>
      <c r="I246" s="477"/>
      <c r="J246" s="446"/>
      <c r="K246" s="446"/>
      <c r="L246" s="446"/>
    </row>
    <row r="247" spans="2:12" ht="66" customHeight="1">
      <c r="B247" s="480"/>
      <c r="C247" s="474" t="s">
        <v>258</v>
      </c>
      <c r="D247" s="537"/>
      <c r="E247" s="475" t="s">
        <v>264</v>
      </c>
      <c r="F247" s="482">
        <f>SUM(F248:F253)</f>
        <v>40400</v>
      </c>
      <c r="G247" s="482">
        <f>SUM(G248:G253)</f>
        <v>0</v>
      </c>
      <c r="H247" s="482">
        <f>SUM(H248:H253)</f>
        <v>40400</v>
      </c>
      <c r="I247" s="477"/>
      <c r="J247" s="446"/>
      <c r="K247" s="446"/>
      <c r="L247" s="446"/>
    </row>
    <row r="248" spans="2:12" ht="15" customHeight="1">
      <c r="B248" s="480"/>
      <c r="C248" s="481"/>
      <c r="D248" s="466" t="s">
        <v>93</v>
      </c>
      <c r="E248" s="467" t="s">
        <v>94</v>
      </c>
      <c r="F248" s="478">
        <v>31100</v>
      </c>
      <c r="G248" s="479"/>
      <c r="H248" s="470">
        <f aca="true" t="shared" si="16" ref="H248:H253">F248+G248</f>
        <v>31100</v>
      </c>
      <c r="I248" s="471"/>
      <c r="J248" s="446"/>
      <c r="K248" s="446"/>
      <c r="L248" s="446"/>
    </row>
    <row r="249" spans="2:12" ht="15" customHeight="1">
      <c r="B249" s="480"/>
      <c r="C249" s="481"/>
      <c r="D249" s="466" t="s">
        <v>103</v>
      </c>
      <c r="E249" s="467" t="s">
        <v>57</v>
      </c>
      <c r="F249" s="478">
        <v>1050</v>
      </c>
      <c r="G249" s="479"/>
      <c r="H249" s="470">
        <f t="shared" si="16"/>
        <v>1050</v>
      </c>
      <c r="I249" s="471"/>
      <c r="J249" s="446"/>
      <c r="K249" s="446"/>
      <c r="L249" s="446"/>
    </row>
    <row r="250" spans="2:12" ht="15" customHeight="1">
      <c r="B250" s="480"/>
      <c r="C250" s="481"/>
      <c r="D250" s="466" t="s">
        <v>95</v>
      </c>
      <c r="E250" s="467" t="s">
        <v>96</v>
      </c>
      <c r="F250" s="478">
        <v>5300</v>
      </c>
      <c r="G250" s="479"/>
      <c r="H250" s="470">
        <f t="shared" si="16"/>
        <v>5300</v>
      </c>
      <c r="I250" s="471"/>
      <c r="J250" s="446"/>
      <c r="K250" s="446"/>
      <c r="L250" s="446"/>
    </row>
    <row r="251" spans="2:12" ht="15" customHeight="1">
      <c r="B251" s="480"/>
      <c r="C251" s="481"/>
      <c r="D251" s="466" t="s">
        <v>97</v>
      </c>
      <c r="E251" s="467" t="s">
        <v>98</v>
      </c>
      <c r="F251" s="478">
        <v>750</v>
      </c>
      <c r="G251" s="479"/>
      <c r="H251" s="470">
        <f t="shared" si="16"/>
        <v>750</v>
      </c>
      <c r="I251" s="471"/>
      <c r="J251" s="446"/>
      <c r="K251" s="446"/>
      <c r="L251" s="446"/>
    </row>
    <row r="252" spans="2:12" ht="15" customHeight="1">
      <c r="B252" s="480"/>
      <c r="C252" s="481"/>
      <c r="D252" s="466" t="s">
        <v>120</v>
      </c>
      <c r="E252" s="467" t="s">
        <v>289</v>
      </c>
      <c r="F252" s="478">
        <v>1700</v>
      </c>
      <c r="G252" s="479"/>
      <c r="H252" s="470">
        <f t="shared" si="16"/>
        <v>1700</v>
      </c>
      <c r="I252" s="477"/>
      <c r="J252" s="446"/>
      <c r="K252" s="446"/>
      <c r="L252" s="446"/>
    </row>
    <row r="253" spans="2:12" ht="15" customHeight="1">
      <c r="B253" s="480"/>
      <c r="C253" s="481"/>
      <c r="D253" s="466" t="s">
        <v>53</v>
      </c>
      <c r="E253" s="467" t="s">
        <v>54</v>
      </c>
      <c r="F253" s="478">
        <v>500</v>
      </c>
      <c r="G253" s="479"/>
      <c r="H253" s="569">
        <f t="shared" si="16"/>
        <v>500</v>
      </c>
      <c r="I253" s="471"/>
      <c r="J253" s="446"/>
      <c r="K253" s="446"/>
      <c r="L253" s="446"/>
    </row>
    <row r="254" spans="2:12" ht="63.75">
      <c r="B254" s="480"/>
      <c r="C254" s="474" t="s">
        <v>259</v>
      </c>
      <c r="D254" s="537"/>
      <c r="E254" s="475" t="s">
        <v>265</v>
      </c>
      <c r="F254" s="482">
        <f>SUM(F255:F260)</f>
        <v>470300</v>
      </c>
      <c r="G254" s="482">
        <f>SUM(G255:G260)</f>
        <v>0</v>
      </c>
      <c r="H254" s="482">
        <f>SUM(H255:H260)</f>
        <v>470300</v>
      </c>
      <c r="I254" s="477"/>
      <c r="J254" s="446"/>
      <c r="K254" s="446"/>
      <c r="L254" s="446"/>
    </row>
    <row r="255" spans="2:12" ht="15" customHeight="1">
      <c r="B255" s="480"/>
      <c r="C255" s="481"/>
      <c r="D255" s="466" t="s">
        <v>93</v>
      </c>
      <c r="E255" s="467" t="s">
        <v>94</v>
      </c>
      <c r="F255" s="478">
        <v>351100</v>
      </c>
      <c r="G255" s="487"/>
      <c r="H255" s="470">
        <f aca="true" t="shared" si="17" ref="H255:H260">F255+G255</f>
        <v>351100</v>
      </c>
      <c r="I255" s="477"/>
      <c r="J255" s="446"/>
      <c r="K255" s="446"/>
      <c r="L255" s="446"/>
    </row>
    <row r="256" spans="2:12" ht="15" customHeight="1">
      <c r="B256" s="480"/>
      <c r="C256" s="474"/>
      <c r="D256" s="466" t="s">
        <v>103</v>
      </c>
      <c r="E256" s="467" t="s">
        <v>57</v>
      </c>
      <c r="F256" s="478">
        <v>20000</v>
      </c>
      <c r="G256" s="487"/>
      <c r="H256" s="470">
        <f t="shared" si="17"/>
        <v>20000</v>
      </c>
      <c r="I256" s="477"/>
      <c r="J256" s="446"/>
      <c r="K256" s="446"/>
      <c r="L256" s="446"/>
    </row>
    <row r="257" spans="2:12" ht="15" customHeight="1">
      <c r="B257" s="480"/>
      <c r="C257" s="481"/>
      <c r="D257" s="466" t="s">
        <v>95</v>
      </c>
      <c r="E257" s="467" t="s">
        <v>96</v>
      </c>
      <c r="F257" s="478">
        <v>60500</v>
      </c>
      <c r="G257" s="487"/>
      <c r="H257" s="470">
        <f t="shared" si="17"/>
        <v>60500</v>
      </c>
      <c r="I257" s="477"/>
      <c r="J257" s="446"/>
      <c r="K257" s="446"/>
      <c r="L257" s="446"/>
    </row>
    <row r="258" spans="2:12" ht="15" customHeight="1">
      <c r="B258" s="480"/>
      <c r="C258" s="481"/>
      <c r="D258" s="466" t="s">
        <v>97</v>
      </c>
      <c r="E258" s="467" t="s">
        <v>98</v>
      </c>
      <c r="F258" s="478">
        <v>8700</v>
      </c>
      <c r="G258" s="487"/>
      <c r="H258" s="470">
        <f t="shared" si="17"/>
        <v>8700</v>
      </c>
      <c r="I258" s="477"/>
      <c r="J258" s="446"/>
      <c r="K258" s="446"/>
      <c r="L258" s="446"/>
    </row>
    <row r="259" spans="2:12" ht="15" customHeight="1">
      <c r="B259" s="480"/>
      <c r="C259" s="481"/>
      <c r="D259" s="466" t="s">
        <v>120</v>
      </c>
      <c r="E259" s="467" t="s">
        <v>289</v>
      </c>
      <c r="F259" s="478">
        <v>26100</v>
      </c>
      <c r="G259" s="487"/>
      <c r="H259" s="470">
        <f t="shared" si="17"/>
        <v>26100</v>
      </c>
      <c r="I259" s="477"/>
      <c r="J259" s="446"/>
      <c r="K259" s="446"/>
      <c r="L259" s="446"/>
    </row>
    <row r="260" spans="2:12" ht="15" customHeight="1">
      <c r="B260" s="480"/>
      <c r="C260" s="481"/>
      <c r="D260" s="466" t="s">
        <v>100</v>
      </c>
      <c r="E260" s="467" t="s">
        <v>62</v>
      </c>
      <c r="F260" s="478">
        <v>3900</v>
      </c>
      <c r="G260" s="487"/>
      <c r="H260" s="470">
        <f t="shared" si="17"/>
        <v>3900</v>
      </c>
      <c r="I260" s="477"/>
      <c r="J260" s="446"/>
      <c r="K260" s="446"/>
      <c r="L260" s="446"/>
    </row>
    <row r="261" spans="2:12" ht="15" customHeight="1">
      <c r="B261" s="472"/>
      <c r="C261" s="474" t="s">
        <v>126</v>
      </c>
      <c r="D261" s="473"/>
      <c r="E261" s="475" t="s">
        <v>41</v>
      </c>
      <c r="F261" s="482">
        <f>SUM(F262:F263)</f>
        <v>70700</v>
      </c>
      <c r="G261" s="482">
        <f>SUM(G262:G263)</f>
        <v>0</v>
      </c>
      <c r="H261" s="482">
        <f>SUM(H262:H263)</f>
        <v>70700</v>
      </c>
      <c r="I261" s="477"/>
      <c r="J261" s="446"/>
      <c r="K261" s="446"/>
      <c r="L261" s="446"/>
    </row>
    <row r="262" spans="2:12" ht="15" customHeight="1">
      <c r="B262" s="480"/>
      <c r="C262" s="481"/>
      <c r="D262" s="466" t="s">
        <v>56</v>
      </c>
      <c r="E262" s="467" t="s">
        <v>216</v>
      </c>
      <c r="F262" s="478">
        <v>4900</v>
      </c>
      <c r="G262" s="487"/>
      <c r="H262" s="470">
        <f>F262+G262</f>
        <v>4900</v>
      </c>
      <c r="I262" s="477"/>
      <c r="J262" s="446"/>
      <c r="K262" s="446"/>
      <c r="L262" s="446"/>
    </row>
    <row r="263" spans="2:12" ht="15" customHeight="1" thickBot="1">
      <c r="B263" s="532"/>
      <c r="C263" s="504"/>
      <c r="D263" s="505" t="s">
        <v>106</v>
      </c>
      <c r="E263" s="506" t="s">
        <v>107</v>
      </c>
      <c r="F263" s="507">
        <v>65800</v>
      </c>
      <c r="G263" s="496"/>
      <c r="H263" s="497">
        <f>F263+G263</f>
        <v>65800</v>
      </c>
      <c r="I263" s="498"/>
      <c r="J263" s="446"/>
      <c r="K263" s="446"/>
      <c r="L263" s="446"/>
    </row>
    <row r="264" spans="2:12" ht="15.75" customHeight="1" thickBot="1">
      <c r="B264" s="453" t="s">
        <v>127</v>
      </c>
      <c r="C264" s="454"/>
      <c r="D264" s="454"/>
      <c r="E264" s="455" t="s">
        <v>128</v>
      </c>
      <c r="F264" s="499">
        <f>F265+F268+F281</f>
        <v>312000</v>
      </c>
      <c r="G264" s="499">
        <f>G265+G268+G281</f>
        <v>0</v>
      </c>
      <c r="H264" s="499">
        <f>H265+H268+H281</f>
        <v>312000</v>
      </c>
      <c r="I264" s="457"/>
      <c r="J264" s="446"/>
      <c r="K264" s="446"/>
      <c r="L264" s="446"/>
    </row>
    <row r="265" spans="2:12" ht="15.75" customHeight="1">
      <c r="B265" s="458"/>
      <c r="C265" s="571" t="s">
        <v>157</v>
      </c>
      <c r="D265" s="572"/>
      <c r="E265" s="573" t="s">
        <v>182</v>
      </c>
      <c r="F265" s="574">
        <f>F266+F267</f>
        <v>10000</v>
      </c>
      <c r="G265" s="575"/>
      <c r="H265" s="574">
        <f>H266+H267</f>
        <v>10000</v>
      </c>
      <c r="I265" s="463"/>
      <c r="J265" s="446"/>
      <c r="K265" s="446"/>
      <c r="L265" s="446"/>
    </row>
    <row r="266" spans="2:12" ht="15.75" customHeight="1">
      <c r="B266" s="464"/>
      <c r="C266" s="465"/>
      <c r="D266" s="466" t="s">
        <v>80</v>
      </c>
      <c r="E266" s="467" t="s">
        <v>55</v>
      </c>
      <c r="F266" s="576">
        <v>5000</v>
      </c>
      <c r="G266" s="487"/>
      <c r="H266" s="470">
        <f>F266+G266</f>
        <v>5000</v>
      </c>
      <c r="I266" s="477"/>
      <c r="J266" s="446"/>
      <c r="K266" s="446"/>
      <c r="L266" s="446"/>
    </row>
    <row r="267" spans="2:12" ht="15.75" customHeight="1">
      <c r="B267" s="577"/>
      <c r="C267" s="578"/>
      <c r="D267" s="466" t="s">
        <v>53</v>
      </c>
      <c r="E267" s="467" t="s">
        <v>54</v>
      </c>
      <c r="F267" s="579">
        <v>5000</v>
      </c>
      <c r="G267" s="487"/>
      <c r="H267" s="470">
        <f>F267+G267</f>
        <v>5000</v>
      </c>
      <c r="I267" s="477"/>
      <c r="J267" s="446"/>
      <c r="K267" s="446"/>
      <c r="L267" s="446"/>
    </row>
    <row r="268" spans="2:12" ht="15.75" customHeight="1">
      <c r="B268" s="525"/>
      <c r="C268" s="519" t="s">
        <v>129</v>
      </c>
      <c r="D268" s="526"/>
      <c r="E268" s="520" t="s">
        <v>183</v>
      </c>
      <c r="F268" s="527">
        <f>SUM(F269:F280)</f>
        <v>300000</v>
      </c>
      <c r="G268" s="527">
        <f>SUM(G269:G280)</f>
        <v>0</v>
      </c>
      <c r="H268" s="527">
        <f>SUM(H269:H280)</f>
        <v>300000</v>
      </c>
      <c r="I268" s="477"/>
      <c r="J268" s="446"/>
      <c r="K268" s="446"/>
      <c r="L268" s="446"/>
    </row>
    <row r="269" spans="2:12" ht="45.75" customHeight="1">
      <c r="B269" s="472"/>
      <c r="C269" s="580"/>
      <c r="D269" s="511" t="s">
        <v>223</v>
      </c>
      <c r="E269" s="467" t="s">
        <v>224</v>
      </c>
      <c r="F269" s="514">
        <v>75000</v>
      </c>
      <c r="G269" s="479"/>
      <c r="H269" s="470">
        <f aca="true" t="shared" si="18" ref="H269:H280">F269+G269</f>
        <v>75000</v>
      </c>
      <c r="I269" s="477"/>
      <c r="J269" s="446"/>
      <c r="K269" s="446"/>
      <c r="L269" s="446"/>
    </row>
    <row r="270" spans="2:12" ht="15.75" customHeight="1">
      <c r="B270" s="472"/>
      <c r="C270" s="581"/>
      <c r="D270" s="466" t="s">
        <v>88</v>
      </c>
      <c r="E270" s="467" t="s">
        <v>89</v>
      </c>
      <c r="F270" s="514">
        <v>32000</v>
      </c>
      <c r="G270" s="469"/>
      <c r="H270" s="470">
        <f t="shared" si="18"/>
        <v>32000</v>
      </c>
      <c r="I270" s="477"/>
      <c r="J270" s="446"/>
      <c r="K270" s="446"/>
      <c r="L270" s="446"/>
    </row>
    <row r="271" spans="2:12" ht="15.75" customHeight="1">
      <c r="B271" s="472"/>
      <c r="C271" s="581"/>
      <c r="D271" s="466" t="s">
        <v>95</v>
      </c>
      <c r="E271" s="467" t="s">
        <v>96</v>
      </c>
      <c r="F271" s="514">
        <v>0</v>
      </c>
      <c r="G271" s="469">
        <v>2000</v>
      </c>
      <c r="H271" s="470">
        <f t="shared" si="18"/>
        <v>2000</v>
      </c>
      <c r="I271" s="471" t="s">
        <v>468</v>
      </c>
      <c r="J271" s="446"/>
      <c r="K271" s="446"/>
      <c r="L271" s="446"/>
    </row>
    <row r="272" spans="2:12" ht="15.75" customHeight="1">
      <c r="B272" s="472"/>
      <c r="C272" s="581"/>
      <c r="D272" s="466" t="s">
        <v>97</v>
      </c>
      <c r="E272" s="467" t="s">
        <v>98</v>
      </c>
      <c r="F272" s="514">
        <v>0</v>
      </c>
      <c r="G272" s="469">
        <v>200</v>
      </c>
      <c r="H272" s="470">
        <f t="shared" si="18"/>
        <v>200</v>
      </c>
      <c r="I272" s="471" t="s">
        <v>468</v>
      </c>
      <c r="J272" s="446"/>
      <c r="K272" s="446"/>
      <c r="L272" s="446"/>
    </row>
    <row r="273" spans="2:12" ht="15.75" customHeight="1">
      <c r="B273" s="480"/>
      <c r="C273" s="481"/>
      <c r="D273" s="481">
        <v>4170</v>
      </c>
      <c r="E273" s="467" t="s">
        <v>58</v>
      </c>
      <c r="F273" s="478">
        <v>43600</v>
      </c>
      <c r="G273" s="469">
        <v>-2200</v>
      </c>
      <c r="H273" s="470">
        <f t="shared" si="18"/>
        <v>41400</v>
      </c>
      <c r="I273" s="471" t="s">
        <v>468</v>
      </c>
      <c r="J273" s="446"/>
      <c r="K273" s="446"/>
      <c r="L273" s="446"/>
    </row>
    <row r="274" spans="2:12" ht="15.75" customHeight="1">
      <c r="B274" s="480"/>
      <c r="C274" s="481"/>
      <c r="D274" s="466" t="s">
        <v>80</v>
      </c>
      <c r="E274" s="467" t="s">
        <v>55</v>
      </c>
      <c r="F274" s="478">
        <v>25000</v>
      </c>
      <c r="G274" s="469">
        <v>-1600</v>
      </c>
      <c r="H274" s="470">
        <f t="shared" si="18"/>
        <v>23400</v>
      </c>
      <c r="I274" s="471" t="s">
        <v>468</v>
      </c>
      <c r="J274" s="446"/>
      <c r="K274" s="446"/>
      <c r="L274" s="446"/>
    </row>
    <row r="275" spans="2:12" ht="15.75" customHeight="1">
      <c r="B275" s="480"/>
      <c r="C275" s="481"/>
      <c r="D275" s="537">
        <v>4220</v>
      </c>
      <c r="E275" s="467" t="s">
        <v>130</v>
      </c>
      <c r="F275" s="478">
        <v>14000</v>
      </c>
      <c r="G275" s="469"/>
      <c r="H275" s="470">
        <f t="shared" si="18"/>
        <v>14000</v>
      </c>
      <c r="I275" s="471"/>
      <c r="J275" s="446"/>
      <c r="K275" s="446"/>
      <c r="L275" s="446"/>
    </row>
    <row r="276" spans="2:12" ht="15.75" customHeight="1">
      <c r="B276" s="480"/>
      <c r="C276" s="481"/>
      <c r="D276" s="466" t="s">
        <v>105</v>
      </c>
      <c r="E276" s="467" t="s">
        <v>60</v>
      </c>
      <c r="F276" s="478">
        <v>5000</v>
      </c>
      <c r="G276" s="469">
        <v>-5000</v>
      </c>
      <c r="H276" s="470">
        <f t="shared" si="18"/>
        <v>0</v>
      </c>
      <c r="I276" s="471" t="s">
        <v>468</v>
      </c>
      <c r="J276" s="446"/>
      <c r="K276" s="446"/>
      <c r="L276" s="446"/>
    </row>
    <row r="277" spans="2:12" ht="15.75" customHeight="1">
      <c r="B277" s="480"/>
      <c r="C277" s="481"/>
      <c r="D277" s="466" t="s">
        <v>53</v>
      </c>
      <c r="E277" s="467" t="s">
        <v>54</v>
      </c>
      <c r="F277" s="478">
        <v>86400</v>
      </c>
      <c r="G277" s="469">
        <v>18600</v>
      </c>
      <c r="H277" s="470">
        <f t="shared" si="18"/>
        <v>105000</v>
      </c>
      <c r="I277" s="471" t="s">
        <v>468</v>
      </c>
      <c r="J277" s="446"/>
      <c r="K277" s="446"/>
      <c r="L277" s="446"/>
    </row>
    <row r="278" spans="2:12" ht="15.75" customHeight="1">
      <c r="B278" s="480"/>
      <c r="C278" s="481"/>
      <c r="D278" s="466" t="s">
        <v>100</v>
      </c>
      <c r="E278" s="467" t="s">
        <v>62</v>
      </c>
      <c r="F278" s="478">
        <v>2000</v>
      </c>
      <c r="G278" s="479"/>
      <c r="H278" s="470">
        <f t="shared" si="18"/>
        <v>2000</v>
      </c>
      <c r="I278" s="477"/>
      <c r="J278" s="446"/>
      <c r="K278" s="446"/>
      <c r="L278" s="446"/>
    </row>
    <row r="279" spans="2:12" ht="15.75" customHeight="1">
      <c r="B279" s="483"/>
      <c r="C279" s="484"/>
      <c r="D279" s="537">
        <v>4610</v>
      </c>
      <c r="E279" s="467" t="s">
        <v>218</v>
      </c>
      <c r="F279" s="486">
        <v>2000</v>
      </c>
      <c r="G279" s="479"/>
      <c r="H279" s="470">
        <f t="shared" si="18"/>
        <v>2000</v>
      </c>
      <c r="I279" s="477"/>
      <c r="J279" s="446"/>
      <c r="K279" s="446"/>
      <c r="L279" s="446"/>
    </row>
    <row r="280" spans="2:12" ht="15.75" customHeight="1">
      <c r="B280" s="480"/>
      <c r="C280" s="481"/>
      <c r="D280" s="537">
        <v>4700</v>
      </c>
      <c r="E280" s="467" t="s">
        <v>108</v>
      </c>
      <c r="F280" s="478">
        <v>15000</v>
      </c>
      <c r="G280" s="479">
        <v>-12000</v>
      </c>
      <c r="H280" s="470">
        <f t="shared" si="18"/>
        <v>3000</v>
      </c>
      <c r="I280" s="471" t="s">
        <v>468</v>
      </c>
      <c r="J280" s="446"/>
      <c r="K280" s="446"/>
      <c r="L280" s="446"/>
    </row>
    <row r="281" spans="2:12" ht="15.75" customHeight="1">
      <c r="B281" s="480"/>
      <c r="C281" s="474" t="s">
        <v>198</v>
      </c>
      <c r="D281" s="473"/>
      <c r="E281" s="475" t="s">
        <v>41</v>
      </c>
      <c r="F281" s="482">
        <f>F282</f>
        <v>2000</v>
      </c>
      <c r="G281" s="482">
        <f>G282</f>
        <v>0</v>
      </c>
      <c r="H281" s="482">
        <f>H282</f>
        <v>2000</v>
      </c>
      <c r="I281" s="477"/>
      <c r="J281" s="446"/>
      <c r="K281" s="446"/>
      <c r="L281" s="446"/>
    </row>
    <row r="282" spans="2:12" ht="42" customHeight="1" thickBot="1">
      <c r="B282" s="491"/>
      <c r="C282" s="492"/>
      <c r="D282" s="582" t="s">
        <v>223</v>
      </c>
      <c r="E282" s="506" t="s">
        <v>224</v>
      </c>
      <c r="F282" s="495">
        <v>2000</v>
      </c>
      <c r="G282" s="496"/>
      <c r="H282" s="497">
        <f>F282+G282</f>
        <v>2000</v>
      </c>
      <c r="I282" s="498"/>
      <c r="J282" s="446"/>
      <c r="K282" s="446"/>
      <c r="L282" s="446"/>
    </row>
    <row r="283" spans="2:12" ht="15.75" customHeight="1" thickBot="1">
      <c r="B283" s="453" t="s">
        <v>50</v>
      </c>
      <c r="C283" s="454"/>
      <c r="D283" s="454"/>
      <c r="E283" s="516" t="s">
        <v>39</v>
      </c>
      <c r="F283" s="499">
        <f>F284+F286+F290+F292+F296+F301+F304+F323+F326+F328</f>
        <v>1576586</v>
      </c>
      <c r="G283" s="499">
        <f>G284+G286+G290+G292+G296+G301+G304+G323+G326+G328</f>
        <v>15000</v>
      </c>
      <c r="H283" s="499">
        <f>H284+H286+H290+H292+H296+H301+H304+H323+H326+H328</f>
        <v>1591586</v>
      </c>
      <c r="I283" s="457"/>
      <c r="J283" s="446"/>
      <c r="K283" s="446"/>
      <c r="L283" s="446"/>
    </row>
    <row r="284" spans="2:12" ht="15.75" customHeight="1">
      <c r="B284" s="517"/>
      <c r="C284" s="583" t="s">
        <v>230</v>
      </c>
      <c r="D284" s="584"/>
      <c r="E284" s="585" t="s">
        <v>231</v>
      </c>
      <c r="F284" s="521">
        <f>F285</f>
        <v>78000</v>
      </c>
      <c r="G284" s="521">
        <f>G285</f>
        <v>0</v>
      </c>
      <c r="H284" s="521">
        <f>H285</f>
        <v>78000</v>
      </c>
      <c r="I284" s="463"/>
      <c r="J284" s="446"/>
      <c r="K284" s="446"/>
      <c r="L284" s="446"/>
    </row>
    <row r="285" spans="2:12" ht="24">
      <c r="B285" s="522"/>
      <c r="C285" s="523"/>
      <c r="D285" s="537">
        <v>4330</v>
      </c>
      <c r="E285" s="467" t="s">
        <v>133</v>
      </c>
      <c r="F285" s="524">
        <v>78000</v>
      </c>
      <c r="G285" s="469"/>
      <c r="H285" s="470">
        <f>F285+G285</f>
        <v>78000</v>
      </c>
      <c r="I285" s="471"/>
      <c r="J285" s="446"/>
      <c r="K285" s="446"/>
      <c r="L285" s="446"/>
    </row>
    <row r="286" spans="2:12" ht="26.25" customHeight="1">
      <c r="B286" s="586"/>
      <c r="C286" s="474" t="s">
        <v>196</v>
      </c>
      <c r="D286" s="587"/>
      <c r="E286" s="475" t="s">
        <v>197</v>
      </c>
      <c r="F286" s="588">
        <f>SUM(F287:F289)</f>
        <v>1000</v>
      </c>
      <c r="G286" s="588">
        <f>SUM(G287:G289)</f>
        <v>0</v>
      </c>
      <c r="H286" s="588">
        <f>SUM(H287:H289)</f>
        <v>1000</v>
      </c>
      <c r="I286" s="477"/>
      <c r="J286" s="446"/>
      <c r="K286" s="446"/>
      <c r="L286" s="446"/>
    </row>
    <row r="287" spans="2:12" ht="15.75" customHeight="1">
      <c r="B287" s="589"/>
      <c r="C287" s="590"/>
      <c r="D287" s="466" t="s">
        <v>80</v>
      </c>
      <c r="E287" s="467" t="s">
        <v>55</v>
      </c>
      <c r="F287" s="591">
        <v>300</v>
      </c>
      <c r="G287" s="487"/>
      <c r="H287" s="470">
        <f>F287+G287</f>
        <v>300</v>
      </c>
      <c r="I287" s="477"/>
      <c r="J287" s="446"/>
      <c r="K287" s="446"/>
      <c r="L287" s="446"/>
    </row>
    <row r="288" spans="2:12" ht="15.75" customHeight="1">
      <c r="B288" s="586"/>
      <c r="C288" s="592"/>
      <c r="D288" s="466" t="s">
        <v>100</v>
      </c>
      <c r="E288" s="467" t="s">
        <v>62</v>
      </c>
      <c r="F288" s="524">
        <v>300</v>
      </c>
      <c r="G288" s="487"/>
      <c r="H288" s="470">
        <f>F288+G288</f>
        <v>300</v>
      </c>
      <c r="I288" s="477"/>
      <c r="J288" s="446"/>
      <c r="K288" s="446"/>
      <c r="L288" s="446"/>
    </row>
    <row r="289" spans="2:12" ht="15.75" customHeight="1">
      <c r="B289" s="586"/>
      <c r="C289" s="592"/>
      <c r="D289" s="537">
        <v>4700</v>
      </c>
      <c r="E289" s="467" t="s">
        <v>108</v>
      </c>
      <c r="F289" s="524">
        <v>400</v>
      </c>
      <c r="G289" s="487"/>
      <c r="H289" s="470">
        <f>F289+G289</f>
        <v>400</v>
      </c>
      <c r="I289" s="477"/>
      <c r="J289" s="446"/>
      <c r="K289" s="446"/>
      <c r="L289" s="446"/>
    </row>
    <row r="290" spans="2:12" ht="62.25" customHeight="1">
      <c r="B290" s="472"/>
      <c r="C290" s="474" t="s">
        <v>51</v>
      </c>
      <c r="D290" s="473"/>
      <c r="E290" s="561" t="s">
        <v>213</v>
      </c>
      <c r="F290" s="482">
        <f>F291</f>
        <v>27743</v>
      </c>
      <c r="G290" s="482">
        <f>G291</f>
        <v>0</v>
      </c>
      <c r="H290" s="482">
        <f>H291</f>
        <v>27743</v>
      </c>
      <c r="I290" s="477"/>
      <c r="J290" s="446"/>
      <c r="K290" s="446"/>
      <c r="L290" s="446"/>
    </row>
    <row r="291" spans="2:12" ht="15" customHeight="1">
      <c r="B291" s="480"/>
      <c r="C291" s="481"/>
      <c r="D291" s="481">
        <v>4130</v>
      </c>
      <c r="E291" s="467" t="s">
        <v>166</v>
      </c>
      <c r="F291" s="478">
        <v>27743</v>
      </c>
      <c r="G291" s="487"/>
      <c r="H291" s="470">
        <f>F291+G291</f>
        <v>27743</v>
      </c>
      <c r="I291" s="477"/>
      <c r="J291" s="446"/>
      <c r="K291" s="446"/>
      <c r="L291" s="446"/>
    </row>
    <row r="292" spans="2:12" ht="29.25" customHeight="1">
      <c r="B292" s="472"/>
      <c r="C292" s="474" t="s">
        <v>52</v>
      </c>
      <c r="D292" s="473"/>
      <c r="E292" s="561" t="s">
        <v>321</v>
      </c>
      <c r="F292" s="482">
        <f>SUM(F293:F295)</f>
        <v>296884</v>
      </c>
      <c r="G292" s="482">
        <f>SUM(G293:G295)</f>
        <v>0</v>
      </c>
      <c r="H292" s="482">
        <f>SUM(H293:H295)</f>
        <v>296884</v>
      </c>
      <c r="I292" s="477"/>
      <c r="J292" s="446"/>
      <c r="K292" s="446"/>
      <c r="L292" s="446"/>
    </row>
    <row r="293" spans="2:12" ht="16.5" customHeight="1">
      <c r="B293" s="480"/>
      <c r="C293" s="481"/>
      <c r="D293" s="466" t="s">
        <v>131</v>
      </c>
      <c r="E293" s="512" t="s">
        <v>135</v>
      </c>
      <c r="F293" s="478">
        <v>288884</v>
      </c>
      <c r="G293" s="487"/>
      <c r="H293" s="470">
        <f>F293+G293</f>
        <v>288884</v>
      </c>
      <c r="I293" s="477"/>
      <c r="J293" s="446"/>
      <c r="K293" s="446"/>
      <c r="L293" s="446"/>
    </row>
    <row r="294" spans="2:12" ht="15" customHeight="1">
      <c r="B294" s="480"/>
      <c r="C294" s="481"/>
      <c r="D294" s="481" t="s">
        <v>95</v>
      </c>
      <c r="E294" s="467" t="s">
        <v>96</v>
      </c>
      <c r="F294" s="478">
        <v>3000</v>
      </c>
      <c r="G294" s="487"/>
      <c r="H294" s="470">
        <f>F294+G294</f>
        <v>3000</v>
      </c>
      <c r="I294" s="477"/>
      <c r="J294" s="446"/>
      <c r="K294" s="446"/>
      <c r="L294" s="446"/>
    </row>
    <row r="295" spans="2:12" ht="24">
      <c r="B295" s="480"/>
      <c r="C295" s="481"/>
      <c r="D295" s="537">
        <v>4330</v>
      </c>
      <c r="E295" s="467" t="s">
        <v>133</v>
      </c>
      <c r="F295" s="478">
        <v>5000</v>
      </c>
      <c r="G295" s="487"/>
      <c r="H295" s="470">
        <f>F295+G295</f>
        <v>5000</v>
      </c>
      <c r="I295" s="477"/>
      <c r="J295" s="446"/>
      <c r="K295" s="446"/>
      <c r="L295" s="446"/>
    </row>
    <row r="296" spans="2:12" ht="15.75" customHeight="1">
      <c r="B296" s="472"/>
      <c r="C296" s="474" t="s">
        <v>134</v>
      </c>
      <c r="D296" s="473"/>
      <c r="E296" s="475" t="s">
        <v>184</v>
      </c>
      <c r="F296" s="482">
        <f>SUM(F297:F300)</f>
        <v>34000</v>
      </c>
      <c r="G296" s="482">
        <f>SUM(G297:G300)</f>
        <v>0</v>
      </c>
      <c r="H296" s="482">
        <f>SUM(H297:H300)</f>
        <v>34000</v>
      </c>
      <c r="I296" s="477"/>
      <c r="J296" s="446"/>
      <c r="K296" s="446"/>
      <c r="L296" s="446"/>
    </row>
    <row r="297" spans="2:12" ht="15.75" customHeight="1">
      <c r="B297" s="480"/>
      <c r="C297" s="481"/>
      <c r="D297" s="466" t="s">
        <v>131</v>
      </c>
      <c r="E297" s="467" t="s">
        <v>135</v>
      </c>
      <c r="F297" s="478">
        <v>32000</v>
      </c>
      <c r="G297" s="487"/>
      <c r="H297" s="470">
        <f>F297+G297</f>
        <v>32000</v>
      </c>
      <c r="I297" s="477"/>
      <c r="J297" s="446"/>
      <c r="K297" s="446"/>
      <c r="L297" s="446"/>
    </row>
    <row r="298" spans="2:12" ht="15.75" customHeight="1">
      <c r="B298" s="480"/>
      <c r="C298" s="481"/>
      <c r="D298" s="466" t="s">
        <v>131</v>
      </c>
      <c r="E298" s="467" t="s">
        <v>296</v>
      </c>
      <c r="F298" s="478">
        <v>1960</v>
      </c>
      <c r="G298" s="479"/>
      <c r="H298" s="470">
        <f>F298+G298</f>
        <v>1960</v>
      </c>
      <c r="I298" s="477"/>
      <c r="J298" s="446"/>
      <c r="K298" s="446"/>
      <c r="L298" s="446"/>
    </row>
    <row r="299" spans="2:12" ht="15.75" customHeight="1">
      <c r="B299" s="480"/>
      <c r="C299" s="481"/>
      <c r="D299" s="481" t="s">
        <v>80</v>
      </c>
      <c r="E299" s="467" t="s">
        <v>55</v>
      </c>
      <c r="F299" s="478">
        <v>0</v>
      </c>
      <c r="G299" s="479"/>
      <c r="H299" s="470">
        <f>F299+G299</f>
        <v>0</v>
      </c>
      <c r="I299" s="471"/>
      <c r="J299" s="446"/>
      <c r="K299" s="446"/>
      <c r="L299" s="446"/>
    </row>
    <row r="300" spans="2:12" ht="15.75" customHeight="1">
      <c r="B300" s="480"/>
      <c r="C300" s="481"/>
      <c r="D300" s="481" t="s">
        <v>80</v>
      </c>
      <c r="E300" s="467" t="s">
        <v>300</v>
      </c>
      <c r="F300" s="478">
        <v>40</v>
      </c>
      <c r="G300" s="487"/>
      <c r="H300" s="569">
        <f>F300+G300</f>
        <v>40</v>
      </c>
      <c r="I300" s="477"/>
      <c r="J300" s="446"/>
      <c r="K300" s="446"/>
      <c r="L300" s="446"/>
    </row>
    <row r="301" spans="2:12" ht="15.75" customHeight="1">
      <c r="B301" s="480"/>
      <c r="C301" s="474" t="s">
        <v>163</v>
      </c>
      <c r="D301" s="593"/>
      <c r="E301" s="475" t="s">
        <v>164</v>
      </c>
      <c r="F301" s="482">
        <f>F302+F303</f>
        <v>180700</v>
      </c>
      <c r="G301" s="482">
        <f>G302+G303</f>
        <v>15000</v>
      </c>
      <c r="H301" s="482">
        <f>H302+H303</f>
        <v>195700</v>
      </c>
      <c r="I301" s="477"/>
      <c r="J301" s="446"/>
      <c r="K301" s="446"/>
      <c r="L301" s="446"/>
    </row>
    <row r="302" spans="2:12" ht="40.5" customHeight="1">
      <c r="B302" s="480"/>
      <c r="C302" s="474"/>
      <c r="D302" s="594">
        <v>2910</v>
      </c>
      <c r="E302" s="512" t="s">
        <v>355</v>
      </c>
      <c r="F302" s="478">
        <v>700</v>
      </c>
      <c r="G302" s="479"/>
      <c r="H302" s="470">
        <f>F302+G302</f>
        <v>700</v>
      </c>
      <c r="I302" s="471"/>
      <c r="J302" s="446"/>
      <c r="K302" s="446"/>
      <c r="L302" s="446"/>
    </row>
    <row r="303" spans="2:12" ht="15.75" customHeight="1">
      <c r="B303" s="480"/>
      <c r="C303" s="481"/>
      <c r="D303" s="466" t="s">
        <v>131</v>
      </c>
      <c r="E303" s="467" t="s">
        <v>135</v>
      </c>
      <c r="F303" s="478">
        <v>180000</v>
      </c>
      <c r="G303" s="479">
        <v>15000</v>
      </c>
      <c r="H303" s="470">
        <f>F303+G303</f>
        <v>195000</v>
      </c>
      <c r="I303" s="471" t="s">
        <v>421</v>
      </c>
      <c r="J303" s="446"/>
      <c r="K303" s="446"/>
      <c r="L303" s="446"/>
    </row>
    <row r="304" spans="2:12" ht="15.75" customHeight="1">
      <c r="B304" s="472"/>
      <c r="C304" s="474" t="s">
        <v>136</v>
      </c>
      <c r="D304" s="473"/>
      <c r="E304" s="475" t="s">
        <v>40</v>
      </c>
      <c r="F304" s="482">
        <f>SUM(F305:F322)</f>
        <v>812890</v>
      </c>
      <c r="G304" s="482">
        <f>SUM(G305:G322)</f>
        <v>0</v>
      </c>
      <c r="H304" s="482">
        <f>SUM(H305:H322)</f>
        <v>812890</v>
      </c>
      <c r="I304" s="477"/>
      <c r="J304" s="446"/>
      <c r="K304" s="446"/>
      <c r="L304" s="446"/>
    </row>
    <row r="305" spans="2:12" ht="15.75" customHeight="1">
      <c r="B305" s="472"/>
      <c r="C305" s="474"/>
      <c r="D305" s="466" t="s">
        <v>56</v>
      </c>
      <c r="E305" s="467" t="s">
        <v>216</v>
      </c>
      <c r="F305" s="478">
        <v>1650</v>
      </c>
      <c r="G305" s="487"/>
      <c r="H305" s="470">
        <f aca="true" t="shared" si="19" ref="H305:H322">F305+G305</f>
        <v>1650</v>
      </c>
      <c r="I305" s="477"/>
      <c r="J305" s="446"/>
      <c r="K305" s="446"/>
      <c r="L305" s="446"/>
    </row>
    <row r="306" spans="2:12" ht="15.75" customHeight="1">
      <c r="B306" s="480"/>
      <c r="C306" s="481"/>
      <c r="D306" s="466" t="s">
        <v>93</v>
      </c>
      <c r="E306" s="467" t="s">
        <v>94</v>
      </c>
      <c r="F306" s="478">
        <v>539000</v>
      </c>
      <c r="G306" s="487"/>
      <c r="H306" s="470">
        <f t="shared" si="19"/>
        <v>539000</v>
      </c>
      <c r="I306" s="477"/>
      <c r="J306" s="446"/>
      <c r="K306" s="446"/>
      <c r="L306" s="446"/>
    </row>
    <row r="307" spans="2:12" ht="15.75" customHeight="1">
      <c r="B307" s="480"/>
      <c r="C307" s="481"/>
      <c r="D307" s="466" t="s">
        <v>103</v>
      </c>
      <c r="E307" s="467" t="s">
        <v>57</v>
      </c>
      <c r="F307" s="478">
        <v>30460</v>
      </c>
      <c r="G307" s="479"/>
      <c r="H307" s="470">
        <f t="shared" si="19"/>
        <v>30460</v>
      </c>
      <c r="I307" s="471"/>
      <c r="J307" s="446"/>
      <c r="K307" s="446"/>
      <c r="L307" s="446"/>
    </row>
    <row r="308" spans="2:12" ht="15.75" customHeight="1">
      <c r="B308" s="480"/>
      <c r="C308" s="481"/>
      <c r="D308" s="466" t="s">
        <v>95</v>
      </c>
      <c r="E308" s="467" t="s">
        <v>96</v>
      </c>
      <c r="F308" s="478">
        <v>77000</v>
      </c>
      <c r="G308" s="479"/>
      <c r="H308" s="470">
        <f t="shared" si="19"/>
        <v>77000</v>
      </c>
      <c r="I308" s="477"/>
      <c r="J308" s="446"/>
      <c r="K308" s="446"/>
      <c r="L308" s="446"/>
    </row>
    <row r="309" spans="2:12" ht="15.75" customHeight="1">
      <c r="B309" s="480"/>
      <c r="C309" s="481"/>
      <c r="D309" s="466" t="s">
        <v>97</v>
      </c>
      <c r="E309" s="467" t="s">
        <v>98</v>
      </c>
      <c r="F309" s="478">
        <v>10140</v>
      </c>
      <c r="G309" s="479"/>
      <c r="H309" s="470">
        <f t="shared" si="19"/>
        <v>10140</v>
      </c>
      <c r="I309" s="471"/>
      <c r="J309" s="446"/>
      <c r="K309" s="446"/>
      <c r="L309" s="446"/>
    </row>
    <row r="310" spans="2:12" ht="15.75" customHeight="1">
      <c r="B310" s="480"/>
      <c r="C310" s="481"/>
      <c r="D310" s="481">
        <v>4170</v>
      </c>
      <c r="E310" s="467" t="s">
        <v>58</v>
      </c>
      <c r="F310" s="478">
        <v>2400</v>
      </c>
      <c r="G310" s="479"/>
      <c r="H310" s="470">
        <f t="shared" si="19"/>
        <v>2400</v>
      </c>
      <c r="I310" s="477"/>
      <c r="J310" s="446"/>
      <c r="K310" s="446"/>
      <c r="L310" s="446"/>
    </row>
    <row r="311" spans="2:12" ht="15.75" customHeight="1">
      <c r="B311" s="480"/>
      <c r="C311" s="481"/>
      <c r="D311" s="466" t="s">
        <v>80</v>
      </c>
      <c r="E311" s="467" t="s">
        <v>55</v>
      </c>
      <c r="F311" s="478">
        <v>36840</v>
      </c>
      <c r="G311" s="479"/>
      <c r="H311" s="470">
        <f t="shared" si="19"/>
        <v>36840</v>
      </c>
      <c r="I311" s="471"/>
      <c r="J311" s="446"/>
      <c r="K311" s="446"/>
      <c r="L311" s="446"/>
    </row>
    <row r="312" spans="2:12" ht="15.75" customHeight="1">
      <c r="B312" s="480"/>
      <c r="C312" s="481"/>
      <c r="D312" s="466" t="s">
        <v>104</v>
      </c>
      <c r="E312" s="467" t="s">
        <v>59</v>
      </c>
      <c r="F312" s="478">
        <v>17300</v>
      </c>
      <c r="G312" s="479"/>
      <c r="H312" s="470">
        <f t="shared" si="19"/>
        <v>17300</v>
      </c>
      <c r="I312" s="477"/>
      <c r="J312" s="446"/>
      <c r="K312" s="446"/>
      <c r="L312" s="446"/>
    </row>
    <row r="313" spans="2:12" ht="15.75" customHeight="1">
      <c r="B313" s="480"/>
      <c r="C313" s="481"/>
      <c r="D313" s="466" t="s">
        <v>105</v>
      </c>
      <c r="E313" s="467" t="s">
        <v>60</v>
      </c>
      <c r="F313" s="478">
        <v>7000</v>
      </c>
      <c r="G313" s="479"/>
      <c r="H313" s="470">
        <f t="shared" si="19"/>
        <v>7000</v>
      </c>
      <c r="I313" s="477"/>
      <c r="J313" s="446"/>
      <c r="K313" s="446"/>
      <c r="L313" s="446"/>
    </row>
    <row r="314" spans="2:12" ht="15.75" customHeight="1">
      <c r="B314" s="480"/>
      <c r="C314" s="481"/>
      <c r="D314" s="481" t="s">
        <v>132</v>
      </c>
      <c r="E314" s="467" t="s">
        <v>61</v>
      </c>
      <c r="F314" s="478">
        <v>1500</v>
      </c>
      <c r="G314" s="479"/>
      <c r="H314" s="470">
        <f t="shared" si="19"/>
        <v>1500</v>
      </c>
      <c r="I314" s="477"/>
      <c r="J314" s="446"/>
      <c r="K314" s="446"/>
      <c r="L314" s="446"/>
    </row>
    <row r="315" spans="2:12" ht="15.75" customHeight="1">
      <c r="B315" s="480"/>
      <c r="C315" s="481"/>
      <c r="D315" s="466" t="s">
        <v>53</v>
      </c>
      <c r="E315" s="467" t="s">
        <v>54</v>
      </c>
      <c r="F315" s="478">
        <v>14600</v>
      </c>
      <c r="G315" s="479"/>
      <c r="H315" s="470">
        <f t="shared" si="19"/>
        <v>14600</v>
      </c>
      <c r="I315" s="477"/>
      <c r="J315" s="446"/>
      <c r="K315" s="446"/>
      <c r="L315" s="446"/>
    </row>
    <row r="316" spans="2:12" ht="15.75" customHeight="1">
      <c r="B316" s="480"/>
      <c r="C316" s="481"/>
      <c r="D316" s="537">
        <v>4360</v>
      </c>
      <c r="E316" s="467" t="s">
        <v>262</v>
      </c>
      <c r="F316" s="478">
        <v>6000</v>
      </c>
      <c r="G316" s="479"/>
      <c r="H316" s="470">
        <f t="shared" si="19"/>
        <v>6000</v>
      </c>
      <c r="I316" s="477"/>
      <c r="J316" s="446"/>
      <c r="K316" s="446"/>
      <c r="L316" s="446"/>
    </row>
    <row r="317" spans="2:12" ht="24">
      <c r="B317" s="480"/>
      <c r="C317" s="481"/>
      <c r="D317" s="537">
        <v>4400</v>
      </c>
      <c r="E317" s="512" t="s">
        <v>220</v>
      </c>
      <c r="F317" s="478">
        <v>28800</v>
      </c>
      <c r="G317" s="479"/>
      <c r="H317" s="470">
        <f t="shared" si="19"/>
        <v>28800</v>
      </c>
      <c r="I317" s="477"/>
      <c r="J317" s="446"/>
      <c r="K317" s="446"/>
      <c r="L317" s="446"/>
    </row>
    <row r="318" spans="2:12" ht="15.75" customHeight="1">
      <c r="B318" s="480"/>
      <c r="C318" s="481"/>
      <c r="D318" s="466" t="s">
        <v>100</v>
      </c>
      <c r="E318" s="467" t="s">
        <v>62</v>
      </c>
      <c r="F318" s="478">
        <v>1000</v>
      </c>
      <c r="G318" s="479"/>
      <c r="H318" s="470">
        <f t="shared" si="19"/>
        <v>1000</v>
      </c>
      <c r="I318" s="477"/>
      <c r="J318" s="446"/>
      <c r="K318" s="446"/>
      <c r="L318" s="446"/>
    </row>
    <row r="319" spans="2:12" ht="15.75" customHeight="1">
      <c r="B319" s="480"/>
      <c r="C319" s="481"/>
      <c r="D319" s="466" t="s">
        <v>85</v>
      </c>
      <c r="E319" s="467" t="s">
        <v>63</v>
      </c>
      <c r="F319" s="478">
        <v>2100</v>
      </c>
      <c r="G319" s="479"/>
      <c r="H319" s="470">
        <f t="shared" si="19"/>
        <v>2100</v>
      </c>
      <c r="I319" s="477"/>
      <c r="J319" s="446"/>
      <c r="K319" s="446"/>
      <c r="L319" s="446"/>
    </row>
    <row r="320" spans="2:12" ht="15.75" customHeight="1">
      <c r="B320" s="480"/>
      <c r="C320" s="481"/>
      <c r="D320" s="466" t="s">
        <v>106</v>
      </c>
      <c r="E320" s="467" t="s">
        <v>107</v>
      </c>
      <c r="F320" s="478">
        <v>10100</v>
      </c>
      <c r="G320" s="479"/>
      <c r="H320" s="470">
        <f t="shared" si="19"/>
        <v>10100</v>
      </c>
      <c r="I320" s="471"/>
      <c r="J320" s="446"/>
      <c r="K320" s="446"/>
      <c r="L320" s="446"/>
    </row>
    <row r="321" spans="2:12" ht="15.75" customHeight="1">
      <c r="B321" s="480"/>
      <c r="C321" s="481"/>
      <c r="D321" s="537">
        <v>4700</v>
      </c>
      <c r="E321" s="467" t="s">
        <v>108</v>
      </c>
      <c r="F321" s="478">
        <v>4000</v>
      </c>
      <c r="G321" s="479"/>
      <c r="H321" s="470">
        <f t="shared" si="19"/>
        <v>4000</v>
      </c>
      <c r="I321" s="477"/>
      <c r="J321" s="446"/>
      <c r="K321" s="446"/>
      <c r="L321" s="446"/>
    </row>
    <row r="322" spans="2:12" ht="15.75" customHeight="1">
      <c r="B322" s="480"/>
      <c r="C322" s="481"/>
      <c r="D322" s="537">
        <v>6060</v>
      </c>
      <c r="E322" s="467" t="s">
        <v>64</v>
      </c>
      <c r="F322" s="478">
        <v>23000</v>
      </c>
      <c r="G322" s="469"/>
      <c r="H322" s="470">
        <f t="shared" si="19"/>
        <v>23000</v>
      </c>
      <c r="I322" s="471"/>
      <c r="J322" s="446"/>
      <c r="K322" s="446"/>
      <c r="L322" s="446"/>
    </row>
    <row r="323" spans="2:12" ht="19.5" customHeight="1">
      <c r="B323" s="472"/>
      <c r="C323" s="474" t="s">
        <v>137</v>
      </c>
      <c r="D323" s="473"/>
      <c r="E323" s="475" t="s">
        <v>185</v>
      </c>
      <c r="F323" s="482">
        <f>SUM(F324:F325)</f>
        <v>62100</v>
      </c>
      <c r="G323" s="482">
        <f>SUM(G324:G325)</f>
        <v>0</v>
      </c>
      <c r="H323" s="482">
        <f>SUM(H324:H325)</f>
        <v>62100</v>
      </c>
      <c r="I323" s="477"/>
      <c r="J323" s="446"/>
      <c r="K323" s="446"/>
      <c r="L323" s="446"/>
    </row>
    <row r="324" spans="2:12" ht="15.75" customHeight="1">
      <c r="B324" s="480"/>
      <c r="C324" s="481"/>
      <c r="D324" s="466" t="s">
        <v>95</v>
      </c>
      <c r="E324" s="467" t="s">
        <v>96</v>
      </c>
      <c r="F324" s="478">
        <v>9100</v>
      </c>
      <c r="G324" s="487"/>
      <c r="H324" s="470">
        <f>F324+G324</f>
        <v>9100</v>
      </c>
      <c r="I324" s="477"/>
      <c r="J324" s="446"/>
      <c r="K324" s="446"/>
      <c r="L324" s="446"/>
    </row>
    <row r="325" spans="2:12" ht="15.75" customHeight="1">
      <c r="B325" s="480"/>
      <c r="C325" s="481"/>
      <c r="D325" s="481">
        <v>4170</v>
      </c>
      <c r="E325" s="467" t="s">
        <v>58</v>
      </c>
      <c r="F325" s="478">
        <v>53000</v>
      </c>
      <c r="G325" s="487"/>
      <c r="H325" s="470">
        <f>F325+G325</f>
        <v>53000</v>
      </c>
      <c r="I325" s="477"/>
      <c r="J325" s="446"/>
      <c r="K325" s="446"/>
      <c r="L325" s="446"/>
    </row>
    <row r="326" spans="2:12" ht="15.75" customHeight="1">
      <c r="B326" s="480"/>
      <c r="C326" s="474" t="s">
        <v>315</v>
      </c>
      <c r="D326" s="473"/>
      <c r="E326" s="595" t="s">
        <v>322</v>
      </c>
      <c r="F326" s="482">
        <f>F327</f>
        <v>69769</v>
      </c>
      <c r="G326" s="482">
        <f>G327</f>
        <v>0</v>
      </c>
      <c r="H326" s="482">
        <f>H327</f>
        <v>69769</v>
      </c>
      <c r="I326" s="477"/>
      <c r="J326" s="446"/>
      <c r="K326" s="446"/>
      <c r="L326" s="446"/>
    </row>
    <row r="327" spans="2:12" ht="15.75" customHeight="1">
      <c r="B327" s="480"/>
      <c r="C327" s="481"/>
      <c r="D327" s="481" t="s">
        <v>131</v>
      </c>
      <c r="E327" s="467" t="s">
        <v>206</v>
      </c>
      <c r="F327" s="478">
        <v>69769</v>
      </c>
      <c r="G327" s="479"/>
      <c r="H327" s="470">
        <f>F327+G327</f>
        <v>69769</v>
      </c>
      <c r="I327" s="471"/>
      <c r="J327" s="446"/>
      <c r="K327" s="446"/>
      <c r="L327" s="446"/>
    </row>
    <row r="328" spans="2:12" ht="15.75" customHeight="1">
      <c r="B328" s="472"/>
      <c r="C328" s="474" t="s">
        <v>138</v>
      </c>
      <c r="D328" s="474"/>
      <c r="E328" s="475" t="s">
        <v>41</v>
      </c>
      <c r="F328" s="482">
        <f>SUM(F329:F332)</f>
        <v>13500</v>
      </c>
      <c r="G328" s="482">
        <f>SUM(G329:G332)</f>
        <v>0</v>
      </c>
      <c r="H328" s="482">
        <f>SUM(H329:H332)</f>
        <v>13500</v>
      </c>
      <c r="I328" s="477"/>
      <c r="J328" s="446"/>
      <c r="K328" s="446"/>
      <c r="L328" s="446"/>
    </row>
    <row r="329" spans="2:12" ht="15.75" customHeight="1">
      <c r="B329" s="472"/>
      <c r="C329" s="474"/>
      <c r="D329" s="466" t="s">
        <v>131</v>
      </c>
      <c r="E329" s="467" t="s">
        <v>135</v>
      </c>
      <c r="F329" s="596">
        <v>12000</v>
      </c>
      <c r="G329" s="479"/>
      <c r="H329" s="470">
        <f>F329+G329</f>
        <v>12000</v>
      </c>
      <c r="I329" s="471" t="s">
        <v>351</v>
      </c>
      <c r="J329" s="446"/>
      <c r="K329" s="446"/>
      <c r="L329" s="446"/>
    </row>
    <row r="330" spans="2:12" ht="15.75" customHeight="1">
      <c r="B330" s="480"/>
      <c r="C330" s="481"/>
      <c r="D330" s="481">
        <v>4170</v>
      </c>
      <c r="E330" s="467" t="s">
        <v>58</v>
      </c>
      <c r="F330" s="478">
        <v>500</v>
      </c>
      <c r="G330" s="487"/>
      <c r="H330" s="470">
        <f>F330+G330</f>
        <v>500</v>
      </c>
      <c r="I330" s="477"/>
      <c r="J330" s="446"/>
      <c r="K330" s="446"/>
      <c r="L330" s="446"/>
    </row>
    <row r="331" spans="2:12" ht="15.75" customHeight="1">
      <c r="B331" s="483"/>
      <c r="C331" s="484"/>
      <c r="D331" s="466" t="s">
        <v>80</v>
      </c>
      <c r="E331" s="467" t="s">
        <v>55</v>
      </c>
      <c r="F331" s="486">
        <v>500</v>
      </c>
      <c r="G331" s="487"/>
      <c r="H331" s="470">
        <f>F331+G331</f>
        <v>500</v>
      </c>
      <c r="I331" s="477"/>
      <c r="J331" s="446"/>
      <c r="K331" s="446"/>
      <c r="L331" s="446"/>
    </row>
    <row r="332" spans="2:12" ht="15.75" customHeight="1" thickBot="1">
      <c r="B332" s="532"/>
      <c r="C332" s="504"/>
      <c r="D332" s="505" t="s">
        <v>53</v>
      </c>
      <c r="E332" s="506" t="s">
        <v>54</v>
      </c>
      <c r="F332" s="507">
        <v>500</v>
      </c>
      <c r="G332" s="496"/>
      <c r="H332" s="497">
        <f>F332+G332</f>
        <v>500</v>
      </c>
      <c r="I332" s="498"/>
      <c r="J332" s="446"/>
      <c r="K332" s="446"/>
      <c r="L332" s="446"/>
    </row>
    <row r="333" spans="2:12" ht="26.25" customHeight="1" thickBot="1">
      <c r="B333" s="597" t="s">
        <v>139</v>
      </c>
      <c r="C333" s="598"/>
      <c r="D333" s="598"/>
      <c r="E333" s="599" t="s">
        <v>140</v>
      </c>
      <c r="F333" s="600">
        <f>F334+F341</f>
        <v>91090</v>
      </c>
      <c r="G333" s="600">
        <f>G334+G341</f>
        <v>1950</v>
      </c>
      <c r="H333" s="600">
        <f>H334+H341</f>
        <v>93040</v>
      </c>
      <c r="I333" s="457"/>
      <c r="J333" s="446"/>
      <c r="K333" s="446"/>
      <c r="L333" s="446"/>
    </row>
    <row r="334" spans="2:12" ht="25.5" customHeight="1">
      <c r="B334" s="601"/>
      <c r="C334" s="602">
        <v>85311</v>
      </c>
      <c r="D334" s="603"/>
      <c r="E334" s="604" t="s">
        <v>232</v>
      </c>
      <c r="F334" s="502">
        <f>SUM(F335:F340)</f>
        <v>84090</v>
      </c>
      <c r="G334" s="502">
        <f>SUM(G335:G340)</f>
        <v>1950</v>
      </c>
      <c r="H334" s="502">
        <f>SUM(H335:H340)</f>
        <v>86040</v>
      </c>
      <c r="I334" s="463"/>
      <c r="J334" s="446"/>
      <c r="K334" s="446"/>
      <c r="L334" s="446"/>
    </row>
    <row r="335" spans="2:12" ht="15.75" customHeight="1">
      <c r="B335" s="605"/>
      <c r="C335" s="606"/>
      <c r="D335" s="466" t="s">
        <v>93</v>
      </c>
      <c r="E335" s="467" t="s">
        <v>94</v>
      </c>
      <c r="F335" s="551">
        <v>24740</v>
      </c>
      <c r="G335" s="479"/>
      <c r="H335" s="470">
        <f aca="true" t="shared" si="20" ref="H335:H340">F335+G335</f>
        <v>24740</v>
      </c>
      <c r="I335" s="471"/>
      <c r="J335" s="446"/>
      <c r="K335" s="446"/>
      <c r="L335" s="446"/>
    </row>
    <row r="336" spans="2:12" ht="15.75" customHeight="1">
      <c r="B336" s="605"/>
      <c r="C336" s="606"/>
      <c r="D336" s="466" t="s">
        <v>103</v>
      </c>
      <c r="E336" s="467" t="s">
        <v>57</v>
      </c>
      <c r="F336" s="551">
        <v>21700</v>
      </c>
      <c r="G336" s="479"/>
      <c r="H336" s="470">
        <f t="shared" si="20"/>
        <v>21700</v>
      </c>
      <c r="I336" s="477"/>
      <c r="J336" s="446"/>
      <c r="K336" s="446"/>
      <c r="L336" s="446"/>
    </row>
    <row r="337" spans="2:12" ht="15.75" customHeight="1">
      <c r="B337" s="605"/>
      <c r="C337" s="606"/>
      <c r="D337" s="466" t="s">
        <v>95</v>
      </c>
      <c r="E337" s="467" t="s">
        <v>96</v>
      </c>
      <c r="F337" s="551">
        <v>9230</v>
      </c>
      <c r="G337" s="479"/>
      <c r="H337" s="470">
        <f t="shared" si="20"/>
        <v>9230</v>
      </c>
      <c r="I337" s="477"/>
      <c r="J337" s="446"/>
      <c r="K337" s="446"/>
      <c r="L337" s="446"/>
    </row>
    <row r="338" spans="2:12" ht="15.75" customHeight="1">
      <c r="B338" s="605"/>
      <c r="C338" s="606"/>
      <c r="D338" s="466" t="s">
        <v>97</v>
      </c>
      <c r="E338" s="467" t="s">
        <v>98</v>
      </c>
      <c r="F338" s="551">
        <v>1320</v>
      </c>
      <c r="G338" s="479"/>
      <c r="H338" s="470">
        <f t="shared" si="20"/>
        <v>1320</v>
      </c>
      <c r="I338" s="477"/>
      <c r="J338" s="446"/>
      <c r="K338" s="446"/>
      <c r="L338" s="446"/>
    </row>
    <row r="339" spans="2:12" ht="15.75" customHeight="1">
      <c r="B339" s="605"/>
      <c r="C339" s="606"/>
      <c r="D339" s="481">
        <v>4170</v>
      </c>
      <c r="E339" s="467" t="s">
        <v>58</v>
      </c>
      <c r="F339" s="551">
        <v>6700</v>
      </c>
      <c r="G339" s="479"/>
      <c r="H339" s="470">
        <f t="shared" si="20"/>
        <v>6700</v>
      </c>
      <c r="I339" s="471"/>
      <c r="J339" s="446"/>
      <c r="K339" s="446"/>
      <c r="L339" s="446"/>
    </row>
    <row r="340" spans="2:12" ht="15.75" customHeight="1">
      <c r="B340" s="607"/>
      <c r="C340" s="608"/>
      <c r="D340" s="466" t="s">
        <v>53</v>
      </c>
      <c r="E340" s="467" t="s">
        <v>54</v>
      </c>
      <c r="F340" s="478">
        <v>20400</v>
      </c>
      <c r="G340" s="479">
        <v>1950</v>
      </c>
      <c r="H340" s="470">
        <f t="shared" si="20"/>
        <v>22350</v>
      </c>
      <c r="I340" s="471" t="s">
        <v>421</v>
      </c>
      <c r="J340" s="446"/>
      <c r="K340" s="446"/>
      <c r="L340" s="446"/>
    </row>
    <row r="341" spans="2:12" ht="15" customHeight="1">
      <c r="B341" s="480"/>
      <c r="C341" s="474" t="s">
        <v>141</v>
      </c>
      <c r="D341" s="474"/>
      <c r="E341" s="475" t="s">
        <v>41</v>
      </c>
      <c r="F341" s="482">
        <f>SUM(F342:F342)</f>
        <v>7000</v>
      </c>
      <c r="G341" s="482">
        <f>SUM(G342:G342)</f>
        <v>0</v>
      </c>
      <c r="H341" s="482">
        <f>SUM(H342:H342)</f>
        <v>7000</v>
      </c>
      <c r="I341" s="477"/>
      <c r="J341" s="446"/>
      <c r="K341" s="446"/>
      <c r="L341" s="446"/>
    </row>
    <row r="342" spans="2:12" ht="38.25" customHeight="1" thickBot="1">
      <c r="B342" s="532"/>
      <c r="C342" s="504"/>
      <c r="D342" s="582" t="s">
        <v>223</v>
      </c>
      <c r="E342" s="506" t="s">
        <v>224</v>
      </c>
      <c r="F342" s="507">
        <v>7000</v>
      </c>
      <c r="G342" s="496"/>
      <c r="H342" s="497">
        <f>F342+G342</f>
        <v>7000</v>
      </c>
      <c r="I342" s="498"/>
      <c r="J342" s="446"/>
      <c r="K342" s="446"/>
      <c r="L342" s="446"/>
    </row>
    <row r="343" spans="2:12" ht="18.75" customHeight="1" thickBot="1">
      <c r="B343" s="453" t="s">
        <v>142</v>
      </c>
      <c r="C343" s="454"/>
      <c r="D343" s="454"/>
      <c r="E343" s="455" t="s">
        <v>143</v>
      </c>
      <c r="F343" s="499">
        <f>F344+F352+F354</f>
        <v>175746</v>
      </c>
      <c r="G343" s="499">
        <f>G344+G352+G354</f>
        <v>0</v>
      </c>
      <c r="H343" s="499">
        <f>H344+H352+H354</f>
        <v>175746</v>
      </c>
      <c r="I343" s="457"/>
      <c r="J343" s="446"/>
      <c r="K343" s="446"/>
      <c r="L343" s="446"/>
    </row>
    <row r="344" spans="2:12" ht="15.75" customHeight="1">
      <c r="B344" s="500"/>
      <c r="C344" s="460" t="s">
        <v>144</v>
      </c>
      <c r="D344" s="508"/>
      <c r="E344" s="461" t="s">
        <v>186</v>
      </c>
      <c r="F344" s="502">
        <f>SUM(F345:F351)</f>
        <v>136000</v>
      </c>
      <c r="G344" s="502">
        <f>SUM(G345:G351)</f>
        <v>0</v>
      </c>
      <c r="H344" s="502">
        <f>SUM(H345:H351)</f>
        <v>136000</v>
      </c>
      <c r="I344" s="463"/>
      <c r="J344" s="446"/>
      <c r="K344" s="446"/>
      <c r="L344" s="446"/>
    </row>
    <row r="345" spans="2:12" ht="15.75" customHeight="1">
      <c r="B345" s="480"/>
      <c r="C345" s="481"/>
      <c r="D345" s="466" t="s">
        <v>56</v>
      </c>
      <c r="E345" s="467" t="s">
        <v>216</v>
      </c>
      <c r="F345" s="478">
        <v>7400</v>
      </c>
      <c r="G345" s="479"/>
      <c r="H345" s="470">
        <f aca="true" t="shared" si="21" ref="H345:H353">F345+G345</f>
        <v>7400</v>
      </c>
      <c r="I345" s="477"/>
      <c r="J345" s="446"/>
      <c r="K345" s="446"/>
      <c r="L345" s="446"/>
    </row>
    <row r="346" spans="2:12" ht="15.75" customHeight="1">
      <c r="B346" s="480"/>
      <c r="C346" s="481"/>
      <c r="D346" s="466" t="s">
        <v>93</v>
      </c>
      <c r="E346" s="467" t="s">
        <v>94</v>
      </c>
      <c r="F346" s="478">
        <v>90800</v>
      </c>
      <c r="G346" s="479"/>
      <c r="H346" s="470">
        <f t="shared" si="21"/>
        <v>90800</v>
      </c>
      <c r="I346" s="477"/>
      <c r="J346" s="446"/>
      <c r="K346" s="446"/>
      <c r="L346" s="446"/>
    </row>
    <row r="347" spans="2:12" ht="15.75" customHeight="1">
      <c r="B347" s="480"/>
      <c r="C347" s="481"/>
      <c r="D347" s="466" t="s">
        <v>103</v>
      </c>
      <c r="E347" s="467" t="s">
        <v>57</v>
      </c>
      <c r="F347" s="478">
        <v>10600</v>
      </c>
      <c r="G347" s="479"/>
      <c r="H347" s="470">
        <f t="shared" si="21"/>
        <v>10600</v>
      </c>
      <c r="I347" s="471"/>
      <c r="J347" s="446"/>
      <c r="K347" s="446"/>
      <c r="L347" s="446"/>
    </row>
    <row r="348" spans="2:12" ht="15.75" customHeight="1">
      <c r="B348" s="480"/>
      <c r="C348" s="481"/>
      <c r="D348" s="466" t="s">
        <v>95</v>
      </c>
      <c r="E348" s="467" t="s">
        <v>96</v>
      </c>
      <c r="F348" s="478">
        <v>18000</v>
      </c>
      <c r="G348" s="479"/>
      <c r="H348" s="470">
        <f t="shared" si="21"/>
        <v>18000</v>
      </c>
      <c r="I348" s="477"/>
      <c r="J348" s="446"/>
      <c r="K348" s="446"/>
      <c r="L348" s="446"/>
    </row>
    <row r="349" spans="2:12" ht="15.75" customHeight="1">
      <c r="B349" s="480"/>
      <c r="C349" s="481"/>
      <c r="D349" s="466" t="s">
        <v>97</v>
      </c>
      <c r="E349" s="467" t="s">
        <v>98</v>
      </c>
      <c r="F349" s="478">
        <v>2600</v>
      </c>
      <c r="G349" s="479"/>
      <c r="H349" s="470">
        <f t="shared" si="21"/>
        <v>2600</v>
      </c>
      <c r="I349" s="477"/>
      <c r="J349" s="446"/>
      <c r="K349" s="446"/>
      <c r="L349" s="446"/>
    </row>
    <row r="350" spans="2:12" ht="15.75" customHeight="1">
      <c r="B350" s="480"/>
      <c r="C350" s="481"/>
      <c r="D350" s="481" t="s">
        <v>132</v>
      </c>
      <c r="E350" s="467" t="s">
        <v>61</v>
      </c>
      <c r="F350" s="478">
        <v>800</v>
      </c>
      <c r="G350" s="479"/>
      <c r="H350" s="470">
        <f t="shared" si="21"/>
        <v>800</v>
      </c>
      <c r="I350" s="477"/>
      <c r="J350" s="446"/>
      <c r="K350" s="446"/>
      <c r="L350" s="446"/>
    </row>
    <row r="351" spans="2:12" ht="15.75" customHeight="1">
      <c r="B351" s="480"/>
      <c r="C351" s="481"/>
      <c r="D351" s="466" t="s">
        <v>106</v>
      </c>
      <c r="E351" s="467" t="s">
        <v>107</v>
      </c>
      <c r="F351" s="478">
        <v>5800</v>
      </c>
      <c r="G351" s="479"/>
      <c r="H351" s="470">
        <f t="shared" si="21"/>
        <v>5800</v>
      </c>
      <c r="I351" s="477"/>
      <c r="J351" s="446"/>
      <c r="K351" s="446"/>
      <c r="L351" s="446"/>
    </row>
    <row r="352" spans="2:12" ht="25.5">
      <c r="B352" s="480"/>
      <c r="C352" s="519" t="s">
        <v>358</v>
      </c>
      <c r="D352" s="526"/>
      <c r="E352" s="609" t="s">
        <v>359</v>
      </c>
      <c r="F352" s="482">
        <f>F353</f>
        <v>19746</v>
      </c>
      <c r="G352" s="482">
        <f>G353</f>
        <v>0</v>
      </c>
      <c r="H352" s="482">
        <f>H353</f>
        <v>19746</v>
      </c>
      <c r="I352" s="477"/>
      <c r="J352" s="446"/>
      <c r="K352" s="446"/>
      <c r="L352" s="446"/>
    </row>
    <row r="353" spans="2:12" ht="15.75" customHeight="1">
      <c r="B353" s="480"/>
      <c r="C353" s="610"/>
      <c r="D353" s="509">
        <v>3240</v>
      </c>
      <c r="E353" s="467" t="s">
        <v>269</v>
      </c>
      <c r="F353" s="478">
        <v>19746</v>
      </c>
      <c r="G353" s="469"/>
      <c r="H353" s="470">
        <f t="shared" si="21"/>
        <v>19746</v>
      </c>
      <c r="I353" s="471"/>
      <c r="J353" s="446"/>
      <c r="K353" s="446"/>
      <c r="L353" s="446"/>
    </row>
    <row r="354" spans="2:12" ht="27" customHeight="1">
      <c r="B354" s="480"/>
      <c r="C354" s="658" t="s">
        <v>323</v>
      </c>
      <c r="D354" s="659"/>
      <c r="E354" s="595" t="s">
        <v>324</v>
      </c>
      <c r="F354" s="482">
        <f>F355</f>
        <v>20000</v>
      </c>
      <c r="G354" s="482">
        <f>G355</f>
        <v>0</v>
      </c>
      <c r="H354" s="482">
        <f>H355</f>
        <v>20000</v>
      </c>
      <c r="I354" s="477"/>
      <c r="J354" s="446"/>
      <c r="K354" s="446"/>
      <c r="L354" s="446"/>
    </row>
    <row r="355" spans="2:12" ht="15.75" customHeight="1" thickBot="1">
      <c r="B355" s="491"/>
      <c r="C355" s="492"/>
      <c r="D355" s="611">
        <v>3240</v>
      </c>
      <c r="E355" s="494" t="s">
        <v>269</v>
      </c>
      <c r="F355" s="495">
        <v>20000</v>
      </c>
      <c r="G355" s="496"/>
      <c r="H355" s="497">
        <f>F355+G355</f>
        <v>20000</v>
      </c>
      <c r="I355" s="498"/>
      <c r="J355" s="446"/>
      <c r="K355" s="446"/>
      <c r="L355" s="446"/>
    </row>
    <row r="356" spans="2:12" ht="15.75" customHeight="1" thickBot="1">
      <c r="B356" s="553">
        <v>855</v>
      </c>
      <c r="C356" s="554"/>
      <c r="D356" s="554"/>
      <c r="E356" s="612" t="s">
        <v>291</v>
      </c>
      <c r="F356" s="600">
        <f>F357+F377+F396+F398+F402+F404</f>
        <v>13993731</v>
      </c>
      <c r="G356" s="600">
        <f>G357+G377+G396+G398+G402+G404</f>
        <v>0</v>
      </c>
      <c r="H356" s="600">
        <f>H357+H377+H396+H398+H402+H404</f>
        <v>13993731</v>
      </c>
      <c r="I356" s="457"/>
      <c r="J356" s="446"/>
      <c r="K356" s="446"/>
      <c r="L356" s="446"/>
    </row>
    <row r="357" spans="2:12" ht="15.75" customHeight="1">
      <c r="B357" s="555"/>
      <c r="C357" s="460" t="s">
        <v>294</v>
      </c>
      <c r="D357" s="613"/>
      <c r="E357" s="614" t="s">
        <v>292</v>
      </c>
      <c r="F357" s="502">
        <f>SUM(F358:F376)</f>
        <v>11010080</v>
      </c>
      <c r="G357" s="502">
        <f>SUM(G358:G376)</f>
        <v>0</v>
      </c>
      <c r="H357" s="502">
        <f>SUM(H358:H376)</f>
        <v>11010080</v>
      </c>
      <c r="I357" s="463"/>
      <c r="J357" s="446"/>
      <c r="K357" s="446"/>
      <c r="L357" s="446"/>
    </row>
    <row r="358" spans="2:12" ht="38.25" customHeight="1">
      <c r="B358" s="615"/>
      <c r="C358" s="519"/>
      <c r="D358" s="594">
        <v>2910</v>
      </c>
      <c r="E358" s="512" t="s">
        <v>355</v>
      </c>
      <c r="F358" s="551">
        <v>20000</v>
      </c>
      <c r="G358" s="616"/>
      <c r="H358" s="470">
        <f aca="true" t="shared" si="22" ref="H358:H376">F358+G358</f>
        <v>20000</v>
      </c>
      <c r="I358" s="471"/>
      <c r="J358" s="446"/>
      <c r="K358" s="446"/>
      <c r="L358" s="446"/>
    </row>
    <row r="359" spans="2:12" ht="15.75" customHeight="1">
      <c r="B359" s="615"/>
      <c r="C359" s="519"/>
      <c r="D359" s="466" t="s">
        <v>56</v>
      </c>
      <c r="E359" s="467" t="s">
        <v>308</v>
      </c>
      <c r="F359" s="551">
        <v>450</v>
      </c>
      <c r="G359" s="479"/>
      <c r="H359" s="470">
        <f t="shared" si="22"/>
        <v>450</v>
      </c>
      <c r="I359" s="477"/>
      <c r="J359" s="446"/>
      <c r="K359" s="446"/>
      <c r="L359" s="446"/>
    </row>
    <row r="360" spans="2:12" ht="15.75" customHeight="1">
      <c r="B360" s="480"/>
      <c r="C360" s="474"/>
      <c r="D360" s="481" t="s">
        <v>131</v>
      </c>
      <c r="E360" s="467" t="s">
        <v>296</v>
      </c>
      <c r="F360" s="478">
        <v>10911380</v>
      </c>
      <c r="G360" s="479"/>
      <c r="H360" s="470">
        <f t="shared" si="22"/>
        <v>10911380</v>
      </c>
      <c r="I360" s="477"/>
      <c r="J360" s="446"/>
      <c r="K360" s="446"/>
      <c r="L360" s="446"/>
    </row>
    <row r="361" spans="2:12" ht="15.75" customHeight="1">
      <c r="B361" s="480"/>
      <c r="C361" s="474"/>
      <c r="D361" s="481" t="s">
        <v>93</v>
      </c>
      <c r="E361" s="467" t="s">
        <v>297</v>
      </c>
      <c r="F361" s="478">
        <v>44100</v>
      </c>
      <c r="G361" s="479"/>
      <c r="H361" s="470">
        <f t="shared" si="22"/>
        <v>44100</v>
      </c>
      <c r="I361" s="477"/>
      <c r="J361" s="446"/>
      <c r="K361" s="446"/>
      <c r="L361" s="446"/>
    </row>
    <row r="362" spans="2:12" ht="15.75" customHeight="1">
      <c r="B362" s="480"/>
      <c r="C362" s="474"/>
      <c r="D362" s="466" t="s">
        <v>103</v>
      </c>
      <c r="E362" s="467" t="s">
        <v>309</v>
      </c>
      <c r="F362" s="478">
        <v>2000</v>
      </c>
      <c r="G362" s="479"/>
      <c r="H362" s="470">
        <f t="shared" si="22"/>
        <v>2000</v>
      </c>
      <c r="I362" s="471"/>
      <c r="J362" s="446"/>
      <c r="K362" s="446"/>
      <c r="L362" s="446"/>
    </row>
    <row r="363" spans="2:12" ht="15.75" customHeight="1">
      <c r="B363" s="480"/>
      <c r="C363" s="474"/>
      <c r="D363" s="481" t="s">
        <v>95</v>
      </c>
      <c r="E363" s="467" t="s">
        <v>298</v>
      </c>
      <c r="F363" s="478">
        <v>8000</v>
      </c>
      <c r="G363" s="479"/>
      <c r="H363" s="470">
        <f t="shared" si="22"/>
        <v>8000</v>
      </c>
      <c r="I363" s="477"/>
      <c r="J363" s="446"/>
      <c r="K363" s="446"/>
      <c r="L363" s="446"/>
    </row>
    <row r="364" spans="2:12" ht="15.75" customHeight="1">
      <c r="B364" s="480"/>
      <c r="C364" s="474"/>
      <c r="D364" s="466" t="s">
        <v>97</v>
      </c>
      <c r="E364" s="467" t="s">
        <v>299</v>
      </c>
      <c r="F364" s="478">
        <v>1200</v>
      </c>
      <c r="G364" s="479"/>
      <c r="H364" s="470">
        <f t="shared" si="22"/>
        <v>1200</v>
      </c>
      <c r="I364" s="477"/>
      <c r="J364" s="446"/>
      <c r="K364" s="446"/>
      <c r="L364" s="446"/>
    </row>
    <row r="365" spans="2:12" ht="15.75" customHeight="1">
      <c r="B365" s="480"/>
      <c r="C365" s="474"/>
      <c r="D365" s="481" t="s">
        <v>80</v>
      </c>
      <c r="E365" s="467" t="s">
        <v>300</v>
      </c>
      <c r="F365" s="478">
        <v>5000</v>
      </c>
      <c r="G365" s="479"/>
      <c r="H365" s="470">
        <f t="shared" si="22"/>
        <v>5000</v>
      </c>
      <c r="I365" s="477"/>
      <c r="J365" s="446"/>
      <c r="K365" s="446"/>
      <c r="L365" s="446"/>
    </row>
    <row r="366" spans="2:12" ht="15.75" customHeight="1">
      <c r="B366" s="480"/>
      <c r="C366" s="474"/>
      <c r="D366" s="466" t="s">
        <v>104</v>
      </c>
      <c r="E366" s="467" t="s">
        <v>301</v>
      </c>
      <c r="F366" s="478">
        <v>1300</v>
      </c>
      <c r="G366" s="479"/>
      <c r="H366" s="470">
        <f t="shared" si="22"/>
        <v>1300</v>
      </c>
      <c r="I366" s="477"/>
      <c r="J366" s="446"/>
      <c r="K366" s="446"/>
      <c r="L366" s="446"/>
    </row>
    <row r="367" spans="2:12" ht="15.75" customHeight="1">
      <c r="B367" s="480"/>
      <c r="C367" s="474"/>
      <c r="D367" s="466" t="s">
        <v>105</v>
      </c>
      <c r="E367" s="467" t="s">
        <v>302</v>
      </c>
      <c r="F367" s="478">
        <v>1000</v>
      </c>
      <c r="G367" s="479"/>
      <c r="H367" s="470">
        <f t="shared" si="22"/>
        <v>1000</v>
      </c>
      <c r="I367" s="477"/>
      <c r="J367" s="446"/>
      <c r="K367" s="446"/>
      <c r="L367" s="446"/>
    </row>
    <row r="368" spans="2:12" ht="15.75" customHeight="1">
      <c r="B368" s="480"/>
      <c r="C368" s="474"/>
      <c r="D368" s="481" t="s">
        <v>132</v>
      </c>
      <c r="E368" s="467" t="s">
        <v>311</v>
      </c>
      <c r="F368" s="478">
        <v>200</v>
      </c>
      <c r="G368" s="479"/>
      <c r="H368" s="470">
        <f t="shared" si="22"/>
        <v>200</v>
      </c>
      <c r="I368" s="477"/>
      <c r="J368" s="446"/>
      <c r="K368" s="446"/>
      <c r="L368" s="446"/>
    </row>
    <row r="369" spans="2:12" ht="15.75" customHeight="1">
      <c r="B369" s="480"/>
      <c r="C369" s="474"/>
      <c r="D369" s="481" t="s">
        <v>53</v>
      </c>
      <c r="E369" s="467" t="s">
        <v>303</v>
      </c>
      <c r="F369" s="478">
        <v>8000</v>
      </c>
      <c r="G369" s="479"/>
      <c r="H369" s="470">
        <f t="shared" si="22"/>
        <v>8000</v>
      </c>
      <c r="I369" s="477"/>
      <c r="J369" s="446"/>
      <c r="K369" s="446"/>
      <c r="L369" s="446"/>
    </row>
    <row r="370" spans="2:12" ht="15.75" customHeight="1">
      <c r="B370" s="480"/>
      <c r="C370" s="474"/>
      <c r="D370" s="537">
        <v>4360</v>
      </c>
      <c r="E370" s="467" t="s">
        <v>304</v>
      </c>
      <c r="F370" s="478">
        <v>1300</v>
      </c>
      <c r="G370" s="479"/>
      <c r="H370" s="470">
        <f t="shared" si="22"/>
        <v>1300</v>
      </c>
      <c r="I370" s="477"/>
      <c r="J370" s="446"/>
      <c r="K370" s="446"/>
      <c r="L370" s="446"/>
    </row>
    <row r="371" spans="2:12" ht="24">
      <c r="B371" s="480"/>
      <c r="C371" s="474"/>
      <c r="D371" s="537">
        <v>4400</v>
      </c>
      <c r="E371" s="512" t="s">
        <v>305</v>
      </c>
      <c r="F371" s="478">
        <v>2000</v>
      </c>
      <c r="G371" s="479"/>
      <c r="H371" s="470">
        <f t="shared" si="22"/>
        <v>2000</v>
      </c>
      <c r="I371" s="477"/>
      <c r="J371" s="446"/>
      <c r="K371" s="446"/>
      <c r="L371" s="446"/>
    </row>
    <row r="372" spans="2:12" ht="15.75" customHeight="1">
      <c r="B372" s="480"/>
      <c r="C372" s="474"/>
      <c r="D372" s="481" t="s">
        <v>100</v>
      </c>
      <c r="E372" s="467" t="s">
        <v>312</v>
      </c>
      <c r="F372" s="478">
        <v>500</v>
      </c>
      <c r="G372" s="479"/>
      <c r="H372" s="470">
        <f t="shared" si="22"/>
        <v>500</v>
      </c>
      <c r="I372" s="477"/>
      <c r="J372" s="446"/>
      <c r="K372" s="446"/>
      <c r="L372" s="446"/>
    </row>
    <row r="373" spans="2:12" ht="15.75" customHeight="1">
      <c r="B373" s="480"/>
      <c r="C373" s="474"/>
      <c r="D373" s="481">
        <v>4430</v>
      </c>
      <c r="E373" s="467" t="s">
        <v>313</v>
      </c>
      <c r="F373" s="478">
        <v>150</v>
      </c>
      <c r="G373" s="479"/>
      <c r="H373" s="470">
        <f t="shared" si="22"/>
        <v>150</v>
      </c>
      <c r="I373" s="477"/>
      <c r="J373" s="446"/>
      <c r="K373" s="446"/>
      <c r="L373" s="446"/>
    </row>
    <row r="374" spans="2:12" ht="15.75" customHeight="1">
      <c r="B374" s="480"/>
      <c r="C374" s="592"/>
      <c r="D374" s="481" t="s">
        <v>106</v>
      </c>
      <c r="E374" s="467" t="s">
        <v>306</v>
      </c>
      <c r="F374" s="478">
        <v>1200</v>
      </c>
      <c r="G374" s="479"/>
      <c r="H374" s="470">
        <f t="shared" si="22"/>
        <v>1200</v>
      </c>
      <c r="I374" s="471"/>
      <c r="J374" s="446"/>
      <c r="K374" s="446"/>
      <c r="L374" s="446"/>
    </row>
    <row r="375" spans="2:12" ht="37.5" customHeight="1">
      <c r="B375" s="480"/>
      <c r="C375" s="592"/>
      <c r="D375" s="481" t="s">
        <v>343</v>
      </c>
      <c r="E375" s="512" t="s">
        <v>356</v>
      </c>
      <c r="F375" s="478">
        <v>1000</v>
      </c>
      <c r="G375" s="479"/>
      <c r="H375" s="470">
        <f t="shared" si="22"/>
        <v>1000</v>
      </c>
      <c r="I375" s="471"/>
      <c r="J375" s="446"/>
      <c r="K375" s="446"/>
      <c r="L375" s="446"/>
    </row>
    <row r="376" spans="2:12" ht="15.75" customHeight="1">
      <c r="B376" s="480"/>
      <c r="C376" s="592"/>
      <c r="D376" s="537">
        <v>4700</v>
      </c>
      <c r="E376" s="467" t="s">
        <v>307</v>
      </c>
      <c r="F376" s="478">
        <v>1300</v>
      </c>
      <c r="G376" s="487"/>
      <c r="H376" s="470">
        <f t="shared" si="22"/>
        <v>1300</v>
      </c>
      <c r="I376" s="477"/>
      <c r="J376" s="446"/>
      <c r="K376" s="446"/>
      <c r="L376" s="446"/>
    </row>
    <row r="377" spans="2:12" ht="38.25">
      <c r="B377" s="480"/>
      <c r="C377" s="474" t="s">
        <v>295</v>
      </c>
      <c r="D377" s="587"/>
      <c r="E377" s="561" t="s">
        <v>212</v>
      </c>
      <c r="F377" s="482">
        <f>SUM(F378:F395)</f>
        <v>2919310</v>
      </c>
      <c r="G377" s="482">
        <f>SUM(G378:G395)</f>
        <v>0</v>
      </c>
      <c r="H377" s="482">
        <f>SUM(H378:H395)</f>
        <v>2919310</v>
      </c>
      <c r="I377" s="477"/>
      <c r="J377" s="446"/>
      <c r="K377" s="446"/>
      <c r="L377" s="446"/>
    </row>
    <row r="378" spans="2:12" ht="42.75" customHeight="1">
      <c r="B378" s="480"/>
      <c r="C378" s="474"/>
      <c r="D378" s="594">
        <v>2910</v>
      </c>
      <c r="E378" s="512" t="s">
        <v>355</v>
      </c>
      <c r="F378" s="478">
        <v>5000</v>
      </c>
      <c r="G378" s="469"/>
      <c r="H378" s="470">
        <f aca="true" t="shared" si="23" ref="H378:H397">F378+G378</f>
        <v>5000</v>
      </c>
      <c r="I378" s="471"/>
      <c r="J378" s="446"/>
      <c r="K378" s="446"/>
      <c r="L378" s="446"/>
    </row>
    <row r="379" spans="2:12" ht="15.75" customHeight="1">
      <c r="B379" s="480"/>
      <c r="C379" s="474"/>
      <c r="D379" s="466" t="s">
        <v>56</v>
      </c>
      <c r="E379" s="617" t="s">
        <v>308</v>
      </c>
      <c r="F379" s="478">
        <v>460</v>
      </c>
      <c r="G379" s="479"/>
      <c r="H379" s="470">
        <f t="shared" si="23"/>
        <v>460</v>
      </c>
      <c r="I379" s="477"/>
      <c r="J379" s="446"/>
      <c r="K379" s="446"/>
      <c r="L379" s="446"/>
    </row>
    <row r="380" spans="2:12" ht="15.75" customHeight="1">
      <c r="B380" s="480"/>
      <c r="C380" s="481"/>
      <c r="D380" s="481" t="s">
        <v>131</v>
      </c>
      <c r="E380" s="467" t="s">
        <v>296</v>
      </c>
      <c r="F380" s="478">
        <v>2802850</v>
      </c>
      <c r="G380" s="479"/>
      <c r="H380" s="470">
        <f t="shared" si="23"/>
        <v>2802850</v>
      </c>
      <c r="I380" s="471"/>
      <c r="J380" s="446"/>
      <c r="K380" s="446"/>
      <c r="L380" s="446"/>
    </row>
    <row r="381" spans="2:12" ht="15.75" customHeight="1">
      <c r="B381" s="480"/>
      <c r="C381" s="481"/>
      <c r="D381" s="481" t="s">
        <v>93</v>
      </c>
      <c r="E381" s="467" t="s">
        <v>297</v>
      </c>
      <c r="F381" s="478">
        <v>74750</v>
      </c>
      <c r="G381" s="479"/>
      <c r="H381" s="470">
        <f t="shared" si="23"/>
        <v>74750</v>
      </c>
      <c r="I381" s="477"/>
      <c r="J381" s="446"/>
      <c r="K381" s="446"/>
      <c r="L381" s="446"/>
    </row>
    <row r="382" spans="2:12" ht="15.75" customHeight="1">
      <c r="B382" s="480"/>
      <c r="C382" s="481"/>
      <c r="D382" s="466" t="s">
        <v>103</v>
      </c>
      <c r="E382" s="467" t="s">
        <v>309</v>
      </c>
      <c r="F382" s="478">
        <v>4250</v>
      </c>
      <c r="G382" s="479"/>
      <c r="H382" s="470">
        <f t="shared" si="23"/>
        <v>4250</v>
      </c>
      <c r="I382" s="477"/>
      <c r="J382" s="446"/>
      <c r="K382" s="446"/>
      <c r="L382" s="446"/>
    </row>
    <row r="383" spans="2:12" ht="15.75" customHeight="1">
      <c r="B383" s="480"/>
      <c r="C383" s="481"/>
      <c r="D383" s="481" t="s">
        <v>95</v>
      </c>
      <c r="E383" s="467" t="s">
        <v>298</v>
      </c>
      <c r="F383" s="478">
        <v>13750</v>
      </c>
      <c r="G383" s="479"/>
      <c r="H383" s="470">
        <f t="shared" si="23"/>
        <v>13750</v>
      </c>
      <c r="I383" s="471"/>
      <c r="J383" s="446"/>
      <c r="K383" s="446"/>
      <c r="L383" s="446"/>
    </row>
    <row r="384" spans="2:12" ht="15.75" customHeight="1">
      <c r="B384" s="480"/>
      <c r="C384" s="481"/>
      <c r="D384" s="481">
        <v>4170</v>
      </c>
      <c r="E384" s="467" t="s">
        <v>310</v>
      </c>
      <c r="F384" s="478">
        <v>1000</v>
      </c>
      <c r="G384" s="479"/>
      <c r="H384" s="470">
        <f t="shared" si="23"/>
        <v>1000</v>
      </c>
      <c r="I384" s="477"/>
      <c r="J384" s="446"/>
      <c r="K384" s="446"/>
      <c r="L384" s="446"/>
    </row>
    <row r="385" spans="2:12" ht="15.75" customHeight="1">
      <c r="B385" s="480"/>
      <c r="C385" s="481"/>
      <c r="D385" s="481" t="s">
        <v>80</v>
      </c>
      <c r="E385" s="467" t="s">
        <v>300</v>
      </c>
      <c r="F385" s="478">
        <v>4100</v>
      </c>
      <c r="G385" s="479"/>
      <c r="H385" s="470">
        <f t="shared" si="23"/>
        <v>4100</v>
      </c>
      <c r="I385" s="477"/>
      <c r="J385" s="446"/>
      <c r="K385" s="446"/>
      <c r="L385" s="446"/>
    </row>
    <row r="386" spans="2:12" ht="15.75" customHeight="1">
      <c r="B386" s="480"/>
      <c r="C386" s="481"/>
      <c r="D386" s="466" t="s">
        <v>104</v>
      </c>
      <c r="E386" s="467" t="s">
        <v>301</v>
      </c>
      <c r="F386" s="478">
        <v>750</v>
      </c>
      <c r="G386" s="479"/>
      <c r="H386" s="470">
        <f t="shared" si="23"/>
        <v>750</v>
      </c>
      <c r="I386" s="477"/>
      <c r="J386" s="446"/>
      <c r="K386" s="446"/>
      <c r="L386" s="446"/>
    </row>
    <row r="387" spans="2:12" ht="15.75" customHeight="1">
      <c r="B387" s="480"/>
      <c r="C387" s="481"/>
      <c r="D387" s="466" t="s">
        <v>105</v>
      </c>
      <c r="E387" s="467" t="s">
        <v>302</v>
      </c>
      <c r="F387" s="478">
        <v>1000</v>
      </c>
      <c r="G387" s="479"/>
      <c r="H387" s="470">
        <f t="shared" si="23"/>
        <v>1000</v>
      </c>
      <c r="I387" s="477"/>
      <c r="J387" s="446"/>
      <c r="K387" s="446"/>
      <c r="L387" s="446"/>
    </row>
    <row r="388" spans="2:12" ht="15.75" customHeight="1">
      <c r="B388" s="480"/>
      <c r="C388" s="481"/>
      <c r="D388" s="481" t="s">
        <v>132</v>
      </c>
      <c r="E388" s="467" t="s">
        <v>311</v>
      </c>
      <c r="F388" s="478">
        <v>350</v>
      </c>
      <c r="G388" s="479"/>
      <c r="H388" s="470">
        <f t="shared" si="23"/>
        <v>350</v>
      </c>
      <c r="I388" s="471"/>
      <c r="J388" s="446"/>
      <c r="K388" s="446"/>
      <c r="L388" s="446"/>
    </row>
    <row r="389" spans="2:12" ht="15.75" customHeight="1">
      <c r="B389" s="480"/>
      <c r="C389" s="481"/>
      <c r="D389" s="481" t="s">
        <v>53</v>
      </c>
      <c r="E389" s="467" t="s">
        <v>303</v>
      </c>
      <c r="F389" s="478">
        <v>5000</v>
      </c>
      <c r="G389" s="479"/>
      <c r="H389" s="470">
        <f t="shared" si="23"/>
        <v>5000</v>
      </c>
      <c r="I389" s="477"/>
      <c r="J389" s="446"/>
      <c r="K389" s="446"/>
      <c r="L389" s="446"/>
    </row>
    <row r="390" spans="2:12" ht="24">
      <c r="B390" s="480"/>
      <c r="C390" s="481"/>
      <c r="D390" s="537">
        <v>4400</v>
      </c>
      <c r="E390" s="512" t="s">
        <v>305</v>
      </c>
      <c r="F390" s="478">
        <v>1600</v>
      </c>
      <c r="G390" s="479"/>
      <c r="H390" s="470">
        <f t="shared" si="23"/>
        <v>1600</v>
      </c>
      <c r="I390" s="477"/>
      <c r="J390" s="446"/>
      <c r="K390" s="446"/>
      <c r="L390" s="446"/>
    </row>
    <row r="391" spans="2:12" ht="15.75" customHeight="1">
      <c r="B391" s="480"/>
      <c r="C391" s="481"/>
      <c r="D391" s="481" t="s">
        <v>100</v>
      </c>
      <c r="E391" s="467" t="s">
        <v>312</v>
      </c>
      <c r="F391" s="478">
        <v>500</v>
      </c>
      <c r="G391" s="479"/>
      <c r="H391" s="470">
        <f t="shared" si="23"/>
        <v>500</v>
      </c>
      <c r="I391" s="477"/>
      <c r="J391" s="446"/>
      <c r="K391" s="446"/>
      <c r="L391" s="446"/>
    </row>
    <row r="392" spans="2:12" ht="15.75" customHeight="1">
      <c r="B392" s="480"/>
      <c r="C392" s="481"/>
      <c r="D392" s="481">
        <v>4430</v>
      </c>
      <c r="E392" s="467" t="s">
        <v>313</v>
      </c>
      <c r="F392" s="478">
        <v>150</v>
      </c>
      <c r="G392" s="479"/>
      <c r="H392" s="470">
        <f t="shared" si="23"/>
        <v>150</v>
      </c>
      <c r="I392" s="477"/>
      <c r="J392" s="446"/>
      <c r="K392" s="446"/>
      <c r="L392" s="446"/>
    </row>
    <row r="393" spans="2:12" ht="15.75" customHeight="1">
      <c r="B393" s="480"/>
      <c r="C393" s="481"/>
      <c r="D393" s="481" t="s">
        <v>106</v>
      </c>
      <c r="E393" s="467" t="s">
        <v>306</v>
      </c>
      <c r="F393" s="478">
        <v>1200</v>
      </c>
      <c r="G393" s="479"/>
      <c r="H393" s="470">
        <f t="shared" si="23"/>
        <v>1200</v>
      </c>
      <c r="I393" s="471"/>
      <c r="J393" s="446"/>
      <c r="K393" s="446"/>
      <c r="L393" s="446"/>
    </row>
    <row r="394" spans="2:12" ht="39.75" customHeight="1">
      <c r="B394" s="480"/>
      <c r="C394" s="481"/>
      <c r="D394" s="481" t="s">
        <v>343</v>
      </c>
      <c r="E394" s="512" t="s">
        <v>356</v>
      </c>
      <c r="F394" s="478">
        <v>500</v>
      </c>
      <c r="G394" s="469"/>
      <c r="H394" s="470">
        <f t="shared" si="23"/>
        <v>500</v>
      </c>
      <c r="I394" s="471"/>
      <c r="J394" s="446"/>
      <c r="K394" s="446"/>
      <c r="L394" s="446"/>
    </row>
    <row r="395" spans="2:12" ht="15.75" customHeight="1">
      <c r="B395" s="480"/>
      <c r="C395" s="481"/>
      <c r="D395" s="537">
        <v>4700</v>
      </c>
      <c r="E395" s="467" t="s">
        <v>307</v>
      </c>
      <c r="F395" s="478">
        <v>2100</v>
      </c>
      <c r="G395" s="479"/>
      <c r="H395" s="470">
        <f t="shared" si="23"/>
        <v>2100</v>
      </c>
      <c r="I395" s="477"/>
      <c r="J395" s="446"/>
      <c r="K395" s="446"/>
      <c r="L395" s="446"/>
    </row>
    <row r="396" spans="2:12" ht="15.75" customHeight="1">
      <c r="B396" s="615"/>
      <c r="C396" s="618">
        <v>85503</v>
      </c>
      <c r="D396" s="619"/>
      <c r="E396" s="609" t="s">
        <v>352</v>
      </c>
      <c r="F396" s="527">
        <f>F397</f>
        <v>91</v>
      </c>
      <c r="G396" s="527">
        <f>G397</f>
        <v>0</v>
      </c>
      <c r="H396" s="527">
        <f>H397</f>
        <v>91</v>
      </c>
      <c r="I396" s="477"/>
      <c r="J396" s="446"/>
      <c r="K396" s="446"/>
      <c r="L396" s="446"/>
    </row>
    <row r="397" spans="2:12" ht="15.75" customHeight="1">
      <c r="B397" s="615"/>
      <c r="C397" s="610"/>
      <c r="D397" s="481" t="s">
        <v>80</v>
      </c>
      <c r="E397" s="467" t="s">
        <v>300</v>
      </c>
      <c r="F397" s="551">
        <v>91</v>
      </c>
      <c r="G397" s="479"/>
      <c r="H397" s="470">
        <f t="shared" si="23"/>
        <v>91</v>
      </c>
      <c r="I397" s="471"/>
      <c r="J397" s="446"/>
      <c r="K397" s="446"/>
      <c r="L397" s="446"/>
    </row>
    <row r="398" spans="2:12" ht="15.75" customHeight="1">
      <c r="B398" s="589"/>
      <c r="C398" s="620" t="s">
        <v>325</v>
      </c>
      <c r="D398" s="621"/>
      <c r="E398" s="520" t="s">
        <v>226</v>
      </c>
      <c r="F398" s="622">
        <f>SUM(F399:F401)</f>
        <v>32250</v>
      </c>
      <c r="G398" s="622">
        <f>SUM(G399:G401)</f>
        <v>0</v>
      </c>
      <c r="H398" s="622">
        <f>SUM(H399:H401)</f>
        <v>32250</v>
      </c>
      <c r="I398" s="477"/>
      <c r="J398" s="446"/>
      <c r="K398" s="446"/>
      <c r="L398" s="446"/>
    </row>
    <row r="399" spans="2:12" ht="15.75" customHeight="1">
      <c r="B399" s="589"/>
      <c r="C399" s="590"/>
      <c r="D399" s="466" t="s">
        <v>95</v>
      </c>
      <c r="E399" s="467" t="s">
        <v>96</v>
      </c>
      <c r="F399" s="591">
        <v>4150</v>
      </c>
      <c r="G399" s="487"/>
      <c r="H399" s="470">
        <f>F399+G399</f>
        <v>4150</v>
      </c>
      <c r="I399" s="477"/>
      <c r="J399" s="446"/>
      <c r="K399" s="446"/>
      <c r="L399" s="446"/>
    </row>
    <row r="400" spans="2:12" ht="15.75" customHeight="1">
      <c r="B400" s="586"/>
      <c r="C400" s="592"/>
      <c r="D400" s="481" t="s">
        <v>97</v>
      </c>
      <c r="E400" s="467" t="s">
        <v>98</v>
      </c>
      <c r="F400" s="524">
        <v>700</v>
      </c>
      <c r="G400" s="487"/>
      <c r="H400" s="470">
        <f>F400+G400</f>
        <v>700</v>
      </c>
      <c r="I400" s="477"/>
      <c r="J400" s="446"/>
      <c r="K400" s="446"/>
      <c r="L400" s="446"/>
    </row>
    <row r="401" spans="2:12" ht="15.75" customHeight="1">
      <c r="B401" s="589"/>
      <c r="C401" s="590"/>
      <c r="D401" s="481">
        <v>4170</v>
      </c>
      <c r="E401" s="467" t="s">
        <v>58</v>
      </c>
      <c r="F401" s="591">
        <v>27400</v>
      </c>
      <c r="G401" s="487"/>
      <c r="H401" s="470">
        <f>F401+G401</f>
        <v>27400</v>
      </c>
      <c r="I401" s="477"/>
      <c r="J401" s="446"/>
      <c r="K401" s="446"/>
      <c r="L401" s="446"/>
    </row>
    <row r="402" spans="2:12" ht="15.75" customHeight="1">
      <c r="B402" s="589"/>
      <c r="C402" s="620" t="s">
        <v>326</v>
      </c>
      <c r="D402" s="623"/>
      <c r="E402" s="624" t="s">
        <v>227</v>
      </c>
      <c r="F402" s="622">
        <f>F403</f>
        <v>24000</v>
      </c>
      <c r="G402" s="622">
        <f>G403</f>
        <v>0</v>
      </c>
      <c r="H402" s="622">
        <f>H403</f>
        <v>24000</v>
      </c>
      <c r="I402" s="477"/>
      <c r="J402" s="446"/>
      <c r="K402" s="446"/>
      <c r="L402" s="446"/>
    </row>
    <row r="403" spans="2:12" ht="24">
      <c r="B403" s="586"/>
      <c r="C403" s="592"/>
      <c r="D403" s="537">
        <v>4330</v>
      </c>
      <c r="E403" s="467" t="s">
        <v>133</v>
      </c>
      <c r="F403" s="524">
        <v>24000</v>
      </c>
      <c r="G403" s="487"/>
      <c r="H403" s="470">
        <f>F403+G403</f>
        <v>24000</v>
      </c>
      <c r="I403" s="477"/>
      <c r="J403" s="446"/>
      <c r="K403" s="446"/>
      <c r="L403" s="446"/>
    </row>
    <row r="404" spans="2:12" ht="15.75" customHeight="1">
      <c r="B404" s="625"/>
      <c r="C404" s="620" t="s">
        <v>327</v>
      </c>
      <c r="D404" s="626"/>
      <c r="E404" s="624" t="s">
        <v>328</v>
      </c>
      <c r="F404" s="622">
        <f>F405</f>
        <v>8000</v>
      </c>
      <c r="G404" s="622">
        <f>G405</f>
        <v>0</v>
      </c>
      <c r="H404" s="622">
        <f>H405</f>
        <v>8000</v>
      </c>
      <c r="I404" s="477"/>
      <c r="J404" s="446"/>
      <c r="K404" s="446"/>
      <c r="L404" s="446"/>
    </row>
    <row r="405" spans="2:12" ht="24.75" thickBot="1">
      <c r="B405" s="627"/>
      <c r="C405" s="628"/>
      <c r="D405" s="563">
        <v>4330</v>
      </c>
      <c r="E405" s="506" t="s">
        <v>133</v>
      </c>
      <c r="F405" s="629">
        <v>8000</v>
      </c>
      <c r="G405" s="496"/>
      <c r="H405" s="497">
        <f>F405+G405</f>
        <v>8000</v>
      </c>
      <c r="I405" s="498"/>
      <c r="J405" s="446"/>
      <c r="K405" s="446"/>
      <c r="L405" s="446"/>
    </row>
    <row r="406" spans="2:12" ht="26.25" thickBot="1">
      <c r="B406" s="453" t="s">
        <v>145</v>
      </c>
      <c r="C406" s="454"/>
      <c r="D406" s="454"/>
      <c r="E406" s="542" t="s">
        <v>42</v>
      </c>
      <c r="F406" s="499">
        <f>F407+F409+F419+F423+F428+F431+F437</f>
        <v>1712020</v>
      </c>
      <c r="G406" s="499">
        <f>G407+G409+G419+G423+G428+G431+G437</f>
        <v>-1861</v>
      </c>
      <c r="H406" s="499">
        <f>H407+H409+H419+H423+H428+H431+H437</f>
        <v>1710159</v>
      </c>
      <c r="I406" s="457"/>
      <c r="J406" s="446"/>
      <c r="K406" s="446"/>
      <c r="L406" s="446"/>
    </row>
    <row r="407" spans="2:12" ht="15.75" customHeight="1">
      <c r="B407" s="517"/>
      <c r="C407" s="519" t="s">
        <v>347</v>
      </c>
      <c r="D407" s="526"/>
      <c r="E407" s="520" t="s">
        <v>348</v>
      </c>
      <c r="F407" s="521">
        <f>F408</f>
        <v>28000</v>
      </c>
      <c r="G407" s="521">
        <f>G408</f>
        <v>0</v>
      </c>
      <c r="H407" s="521">
        <f>H408</f>
        <v>28000</v>
      </c>
      <c r="I407" s="463"/>
      <c r="J407" s="446"/>
      <c r="K407" s="446"/>
      <c r="L407" s="446"/>
    </row>
    <row r="408" spans="2:12" ht="36">
      <c r="B408" s="522"/>
      <c r="C408" s="523"/>
      <c r="D408" s="537">
        <v>6210</v>
      </c>
      <c r="E408" s="512" t="s">
        <v>349</v>
      </c>
      <c r="F408" s="524">
        <v>28000</v>
      </c>
      <c r="G408" s="524"/>
      <c r="H408" s="470">
        <f aca="true" t="shared" si="24" ref="H408:H418">F408+G408</f>
        <v>28000</v>
      </c>
      <c r="I408" s="471"/>
      <c r="J408" s="446"/>
      <c r="K408" s="446"/>
      <c r="L408" s="446"/>
    </row>
    <row r="409" spans="2:12" ht="15.75" customHeight="1">
      <c r="B409" s="577"/>
      <c r="C409" s="519" t="s">
        <v>158</v>
      </c>
      <c r="D409" s="526"/>
      <c r="E409" s="520" t="s">
        <v>187</v>
      </c>
      <c r="F409" s="622">
        <f>SUM(F410:F418)</f>
        <v>754200</v>
      </c>
      <c r="G409" s="622">
        <f>SUM(G410:G418)</f>
        <v>0</v>
      </c>
      <c r="H409" s="622">
        <f>SUM(H410:H418)</f>
        <v>754200</v>
      </c>
      <c r="I409" s="528"/>
      <c r="J409" s="446"/>
      <c r="K409" s="446"/>
      <c r="L409" s="446"/>
    </row>
    <row r="410" spans="2:12" ht="15.75" customHeight="1">
      <c r="B410" s="577"/>
      <c r="C410" s="630"/>
      <c r="D410" s="466" t="s">
        <v>93</v>
      </c>
      <c r="E410" s="467" t="s">
        <v>94</v>
      </c>
      <c r="F410" s="591">
        <v>86000</v>
      </c>
      <c r="G410" s="487"/>
      <c r="H410" s="470">
        <f t="shared" si="24"/>
        <v>86000</v>
      </c>
      <c r="I410" s="477"/>
      <c r="J410" s="446"/>
      <c r="K410" s="446"/>
      <c r="L410" s="446"/>
    </row>
    <row r="411" spans="2:12" ht="15.75" customHeight="1">
      <c r="B411" s="464"/>
      <c r="C411" s="580"/>
      <c r="D411" s="466" t="s">
        <v>103</v>
      </c>
      <c r="E411" s="467" t="s">
        <v>57</v>
      </c>
      <c r="F411" s="524">
        <v>6200</v>
      </c>
      <c r="G411" s="487"/>
      <c r="H411" s="470">
        <f t="shared" si="24"/>
        <v>6200</v>
      </c>
      <c r="I411" s="477"/>
      <c r="J411" s="446"/>
      <c r="K411" s="446"/>
      <c r="L411" s="446"/>
    </row>
    <row r="412" spans="2:12" ht="15.75" customHeight="1">
      <c r="B412" s="464"/>
      <c r="C412" s="465"/>
      <c r="D412" s="466" t="s">
        <v>95</v>
      </c>
      <c r="E412" s="467" t="s">
        <v>96</v>
      </c>
      <c r="F412" s="576">
        <v>16000</v>
      </c>
      <c r="G412" s="487"/>
      <c r="H412" s="470">
        <f t="shared" si="24"/>
        <v>16000</v>
      </c>
      <c r="I412" s="477"/>
      <c r="J412" s="446"/>
      <c r="K412" s="446"/>
      <c r="L412" s="446"/>
    </row>
    <row r="413" spans="2:12" ht="15.75" customHeight="1">
      <c r="B413" s="464"/>
      <c r="C413" s="465"/>
      <c r="D413" s="466" t="s">
        <v>97</v>
      </c>
      <c r="E413" s="467" t="s">
        <v>98</v>
      </c>
      <c r="F413" s="576">
        <v>2000</v>
      </c>
      <c r="G413" s="487"/>
      <c r="H413" s="470">
        <f t="shared" si="24"/>
        <v>2000</v>
      </c>
      <c r="I413" s="477"/>
      <c r="J413" s="446"/>
      <c r="K413" s="446"/>
      <c r="L413" s="446"/>
    </row>
    <row r="414" spans="2:12" ht="15.75" customHeight="1">
      <c r="B414" s="464"/>
      <c r="C414" s="465"/>
      <c r="D414" s="466" t="s">
        <v>80</v>
      </c>
      <c r="E414" s="467" t="s">
        <v>55</v>
      </c>
      <c r="F414" s="576">
        <v>11000</v>
      </c>
      <c r="G414" s="487"/>
      <c r="H414" s="470">
        <f t="shared" si="24"/>
        <v>11000</v>
      </c>
      <c r="I414" s="477"/>
      <c r="J414" s="446"/>
      <c r="K414" s="446"/>
      <c r="L414" s="446"/>
    </row>
    <row r="415" spans="2:12" ht="15.75" customHeight="1">
      <c r="B415" s="464"/>
      <c r="C415" s="465"/>
      <c r="D415" s="466" t="s">
        <v>53</v>
      </c>
      <c r="E415" s="467" t="s">
        <v>54</v>
      </c>
      <c r="F415" s="576">
        <v>626600</v>
      </c>
      <c r="G415" s="487"/>
      <c r="H415" s="470">
        <f t="shared" si="24"/>
        <v>626600</v>
      </c>
      <c r="I415" s="477"/>
      <c r="J415" s="446"/>
      <c r="K415" s="446"/>
      <c r="L415" s="446"/>
    </row>
    <row r="416" spans="2:12" ht="15.75" customHeight="1">
      <c r="B416" s="464"/>
      <c r="C416" s="465"/>
      <c r="D416" s="466" t="s">
        <v>106</v>
      </c>
      <c r="E416" s="467" t="s">
        <v>107</v>
      </c>
      <c r="F416" s="576">
        <v>2400</v>
      </c>
      <c r="G416" s="479"/>
      <c r="H416" s="470">
        <f t="shared" si="24"/>
        <v>2400</v>
      </c>
      <c r="I416" s="471"/>
      <c r="J416" s="446"/>
      <c r="K416" s="446"/>
      <c r="L416" s="446"/>
    </row>
    <row r="417" spans="2:12" ht="15.75" customHeight="1">
      <c r="B417" s="464"/>
      <c r="C417" s="465"/>
      <c r="D417" s="537">
        <v>4610</v>
      </c>
      <c r="E417" s="467" t="s">
        <v>218</v>
      </c>
      <c r="F417" s="576">
        <v>2000</v>
      </c>
      <c r="G417" s="487"/>
      <c r="H417" s="470">
        <f t="shared" si="24"/>
        <v>2000</v>
      </c>
      <c r="I417" s="477"/>
      <c r="J417" s="446"/>
      <c r="K417" s="446"/>
      <c r="L417" s="446"/>
    </row>
    <row r="418" spans="2:12" ht="15.75" customHeight="1">
      <c r="B418" s="464"/>
      <c r="C418" s="465"/>
      <c r="D418" s="537">
        <v>4700</v>
      </c>
      <c r="E418" s="467" t="s">
        <v>108</v>
      </c>
      <c r="F418" s="576">
        <v>2000</v>
      </c>
      <c r="G418" s="487"/>
      <c r="H418" s="470">
        <f t="shared" si="24"/>
        <v>2000</v>
      </c>
      <c r="I418" s="477"/>
      <c r="J418" s="446"/>
      <c r="K418" s="446"/>
      <c r="L418" s="446"/>
    </row>
    <row r="419" spans="2:12" ht="15.75" customHeight="1">
      <c r="B419" s="472"/>
      <c r="C419" s="474" t="s">
        <v>146</v>
      </c>
      <c r="D419" s="473"/>
      <c r="E419" s="475" t="s">
        <v>188</v>
      </c>
      <c r="F419" s="482">
        <f>F420+F421+F422</f>
        <v>35000</v>
      </c>
      <c r="G419" s="482">
        <f>G420+G421+G422</f>
        <v>0</v>
      </c>
      <c r="H419" s="482">
        <f>H420+H421+H422</f>
        <v>35000</v>
      </c>
      <c r="I419" s="477"/>
      <c r="J419" s="446"/>
      <c r="K419" s="446"/>
      <c r="L419" s="446"/>
    </row>
    <row r="420" spans="2:12" ht="23.25" customHeight="1">
      <c r="B420" s="472"/>
      <c r="C420" s="474"/>
      <c r="D420" s="481" t="s">
        <v>256</v>
      </c>
      <c r="E420" s="512" t="s">
        <v>266</v>
      </c>
      <c r="F420" s="478">
        <v>21000</v>
      </c>
      <c r="G420" s="479"/>
      <c r="H420" s="470">
        <f>F420+G420</f>
        <v>21000</v>
      </c>
      <c r="I420" s="471"/>
      <c r="J420" s="446"/>
      <c r="K420" s="446"/>
      <c r="L420" s="446"/>
    </row>
    <row r="421" spans="2:12" ht="15" customHeight="1">
      <c r="B421" s="472"/>
      <c r="C421" s="570"/>
      <c r="D421" s="466" t="s">
        <v>80</v>
      </c>
      <c r="E421" s="467" t="s">
        <v>55</v>
      </c>
      <c r="F421" s="514">
        <v>10000</v>
      </c>
      <c r="G421" s="479"/>
      <c r="H421" s="470">
        <f>F421+G421</f>
        <v>10000</v>
      </c>
      <c r="I421" s="477"/>
      <c r="J421" s="446"/>
      <c r="K421" s="446"/>
      <c r="L421" s="446"/>
    </row>
    <row r="422" spans="2:12" ht="15" customHeight="1">
      <c r="B422" s="472"/>
      <c r="C422" s="570"/>
      <c r="D422" s="466" t="s">
        <v>53</v>
      </c>
      <c r="E422" s="467" t="s">
        <v>54</v>
      </c>
      <c r="F422" s="514">
        <v>4000</v>
      </c>
      <c r="G422" s="479"/>
      <c r="H422" s="470">
        <f>F422+G422</f>
        <v>4000</v>
      </c>
      <c r="I422" s="471"/>
      <c r="J422" s="446"/>
      <c r="K422" s="446"/>
      <c r="L422" s="446"/>
    </row>
    <row r="423" spans="2:12" ht="15" customHeight="1">
      <c r="B423" s="472"/>
      <c r="C423" s="474" t="s">
        <v>147</v>
      </c>
      <c r="D423" s="473"/>
      <c r="E423" s="475" t="s">
        <v>189</v>
      </c>
      <c r="F423" s="482">
        <f>SUM(F424:F427)</f>
        <v>138161</v>
      </c>
      <c r="G423" s="482">
        <f>SUM(G424:G427)</f>
        <v>-1861</v>
      </c>
      <c r="H423" s="482">
        <f>SUM(H424:H427)</f>
        <v>136300</v>
      </c>
      <c r="I423" s="477"/>
      <c r="J423" s="446"/>
      <c r="K423" s="446"/>
      <c r="L423" s="446"/>
    </row>
    <row r="424" spans="2:12" ht="24.75" customHeight="1">
      <c r="B424" s="472"/>
      <c r="C424" s="474"/>
      <c r="D424" s="481" t="s">
        <v>256</v>
      </c>
      <c r="E424" s="512" t="s">
        <v>266</v>
      </c>
      <c r="F424" s="478">
        <v>10000</v>
      </c>
      <c r="G424" s="479"/>
      <c r="H424" s="470">
        <f>F424+G424</f>
        <v>10000</v>
      </c>
      <c r="I424" s="477"/>
      <c r="J424" s="446"/>
      <c r="K424" s="446"/>
      <c r="L424" s="446"/>
    </row>
    <row r="425" spans="2:12" ht="16.5" customHeight="1">
      <c r="B425" s="480"/>
      <c r="C425" s="481"/>
      <c r="D425" s="466" t="s">
        <v>80</v>
      </c>
      <c r="E425" s="512" t="s">
        <v>504</v>
      </c>
      <c r="F425" s="478">
        <v>10961</v>
      </c>
      <c r="G425" s="469">
        <v>-1861</v>
      </c>
      <c r="H425" s="470">
        <f>F425+G425</f>
        <v>9100</v>
      </c>
      <c r="I425" s="471" t="s">
        <v>468</v>
      </c>
      <c r="J425" s="446"/>
      <c r="K425" s="446"/>
      <c r="L425" s="446"/>
    </row>
    <row r="426" spans="2:12" ht="16.5" customHeight="1">
      <c r="B426" s="480"/>
      <c r="C426" s="481"/>
      <c r="D426" s="466" t="s">
        <v>53</v>
      </c>
      <c r="E426" s="467" t="s">
        <v>505</v>
      </c>
      <c r="F426" s="478">
        <v>47200</v>
      </c>
      <c r="G426" s="469"/>
      <c r="H426" s="470">
        <f>F426+G426</f>
        <v>47200</v>
      </c>
      <c r="I426" s="471"/>
      <c r="J426" s="446"/>
      <c r="K426" s="446"/>
      <c r="L426" s="446"/>
    </row>
    <row r="427" spans="2:12" ht="16.5" customHeight="1">
      <c r="B427" s="480"/>
      <c r="C427" s="481"/>
      <c r="D427" s="631" t="s">
        <v>76</v>
      </c>
      <c r="E427" s="617" t="s">
        <v>77</v>
      </c>
      <c r="F427" s="478">
        <v>70000</v>
      </c>
      <c r="G427" s="469"/>
      <c r="H427" s="470">
        <f>F427+G427</f>
        <v>70000</v>
      </c>
      <c r="I427" s="471"/>
      <c r="J427" s="446"/>
      <c r="K427" s="446"/>
      <c r="L427" s="446"/>
    </row>
    <row r="428" spans="2:12" ht="15" customHeight="1">
      <c r="B428" s="480"/>
      <c r="C428" s="474" t="s">
        <v>160</v>
      </c>
      <c r="D428" s="593"/>
      <c r="E428" s="475" t="s">
        <v>190</v>
      </c>
      <c r="F428" s="482">
        <f>F429+F430</f>
        <v>31000</v>
      </c>
      <c r="G428" s="482"/>
      <c r="H428" s="482">
        <f>H429+H430</f>
        <v>31000</v>
      </c>
      <c r="I428" s="477"/>
      <c r="J428" s="446"/>
      <c r="K428" s="446"/>
      <c r="L428" s="446"/>
    </row>
    <row r="429" spans="2:12" ht="15" customHeight="1">
      <c r="B429" s="480"/>
      <c r="C429" s="474"/>
      <c r="D429" s="466" t="s">
        <v>80</v>
      </c>
      <c r="E429" s="467" t="s">
        <v>55</v>
      </c>
      <c r="F429" s="478">
        <v>500</v>
      </c>
      <c r="G429" s="479"/>
      <c r="H429" s="470">
        <f>F429+G429</f>
        <v>500</v>
      </c>
      <c r="I429" s="471"/>
      <c r="J429" s="446"/>
      <c r="K429" s="446"/>
      <c r="L429" s="446"/>
    </row>
    <row r="430" spans="2:12" ht="15" customHeight="1">
      <c r="B430" s="480"/>
      <c r="C430" s="481"/>
      <c r="D430" s="466" t="s">
        <v>53</v>
      </c>
      <c r="E430" s="467" t="s">
        <v>54</v>
      </c>
      <c r="F430" s="478">
        <v>30500</v>
      </c>
      <c r="G430" s="479"/>
      <c r="H430" s="470">
        <f>F430+G430</f>
        <v>30500</v>
      </c>
      <c r="I430" s="471"/>
      <c r="J430" s="446"/>
      <c r="K430" s="446"/>
      <c r="L430" s="446"/>
    </row>
    <row r="431" spans="2:12" ht="15" customHeight="1">
      <c r="B431" s="472"/>
      <c r="C431" s="474" t="s">
        <v>148</v>
      </c>
      <c r="D431" s="473"/>
      <c r="E431" s="475" t="s">
        <v>165</v>
      </c>
      <c r="F431" s="482">
        <f>SUM(F432:F436)</f>
        <v>721659</v>
      </c>
      <c r="G431" s="482">
        <f>SUM(G432:G436)</f>
        <v>0</v>
      </c>
      <c r="H431" s="482">
        <f>SUM(H432:H436)</f>
        <v>721659</v>
      </c>
      <c r="I431" s="477"/>
      <c r="J431" s="446"/>
      <c r="K431" s="446"/>
      <c r="L431" s="446"/>
    </row>
    <row r="432" spans="2:12" ht="17.25" customHeight="1">
      <c r="B432" s="472"/>
      <c r="C432" s="474"/>
      <c r="D432" s="466" t="s">
        <v>80</v>
      </c>
      <c r="E432" s="467" t="s">
        <v>506</v>
      </c>
      <c r="F432" s="478">
        <v>36159</v>
      </c>
      <c r="G432" s="479"/>
      <c r="H432" s="470">
        <f>F432+G432</f>
        <v>36159</v>
      </c>
      <c r="I432" s="471"/>
      <c r="J432" s="446"/>
      <c r="K432" s="446"/>
      <c r="L432" s="446"/>
    </row>
    <row r="433" spans="2:12" ht="17.25" customHeight="1">
      <c r="B433" s="480"/>
      <c r="C433" s="481"/>
      <c r="D433" s="466" t="s">
        <v>104</v>
      </c>
      <c r="E433" s="467" t="s">
        <v>59</v>
      </c>
      <c r="F433" s="478">
        <v>200000</v>
      </c>
      <c r="G433" s="479"/>
      <c r="H433" s="470">
        <f>F433+G433</f>
        <v>200000</v>
      </c>
      <c r="I433" s="477"/>
      <c r="J433" s="446"/>
      <c r="K433" s="446"/>
      <c r="L433" s="446"/>
    </row>
    <row r="434" spans="2:12" ht="17.25" customHeight="1">
      <c r="B434" s="480"/>
      <c r="C434" s="481"/>
      <c r="D434" s="466" t="s">
        <v>105</v>
      </c>
      <c r="E434" s="467" t="s">
        <v>60</v>
      </c>
      <c r="F434" s="478">
        <v>155000</v>
      </c>
      <c r="G434" s="479"/>
      <c r="H434" s="470">
        <f>F434+G434</f>
        <v>155000</v>
      </c>
      <c r="I434" s="471"/>
      <c r="J434" s="446"/>
      <c r="K434" s="446"/>
      <c r="L434" s="446"/>
    </row>
    <row r="435" spans="2:12" ht="17.25" customHeight="1">
      <c r="B435" s="480"/>
      <c r="C435" s="481"/>
      <c r="D435" s="466" t="s">
        <v>53</v>
      </c>
      <c r="E435" s="467" t="s">
        <v>54</v>
      </c>
      <c r="F435" s="478">
        <v>3000</v>
      </c>
      <c r="G435" s="479"/>
      <c r="H435" s="470">
        <f>F435+G435</f>
        <v>3000</v>
      </c>
      <c r="I435" s="477"/>
      <c r="J435" s="446"/>
      <c r="K435" s="446"/>
      <c r="L435" s="446"/>
    </row>
    <row r="436" spans="2:12" ht="23.25">
      <c r="B436" s="480"/>
      <c r="C436" s="481"/>
      <c r="D436" s="466" t="s">
        <v>76</v>
      </c>
      <c r="E436" s="467" t="s">
        <v>507</v>
      </c>
      <c r="F436" s="478">
        <v>327500</v>
      </c>
      <c r="G436" s="469"/>
      <c r="H436" s="470">
        <f>F436+G436</f>
        <v>327500</v>
      </c>
      <c r="I436" s="471"/>
      <c r="J436" s="446"/>
      <c r="K436" s="446"/>
      <c r="L436" s="446"/>
    </row>
    <row r="437" spans="2:12" ht="15" customHeight="1">
      <c r="B437" s="480"/>
      <c r="C437" s="474" t="s">
        <v>161</v>
      </c>
      <c r="D437" s="632"/>
      <c r="E437" s="520" t="s">
        <v>41</v>
      </c>
      <c r="F437" s="482">
        <f>F438</f>
        <v>4000</v>
      </c>
      <c r="G437" s="482">
        <f>G438</f>
        <v>0</v>
      </c>
      <c r="H437" s="482">
        <f>H438</f>
        <v>4000</v>
      </c>
      <c r="I437" s="477"/>
      <c r="J437" s="446"/>
      <c r="K437" s="446"/>
      <c r="L437" s="446"/>
    </row>
    <row r="438" spans="2:12" ht="15" customHeight="1" thickBot="1">
      <c r="B438" s="532"/>
      <c r="C438" s="504"/>
      <c r="D438" s="505" t="s">
        <v>80</v>
      </c>
      <c r="E438" s="506" t="s">
        <v>55</v>
      </c>
      <c r="F438" s="507">
        <v>4000</v>
      </c>
      <c r="G438" s="496"/>
      <c r="H438" s="497">
        <f>F438+G438</f>
        <v>4000</v>
      </c>
      <c r="I438" s="498"/>
      <c r="J438" s="446"/>
      <c r="K438" s="446"/>
      <c r="L438" s="446"/>
    </row>
    <row r="439" spans="2:12" ht="18" customHeight="1" thickBot="1">
      <c r="B439" s="453" t="s">
        <v>71</v>
      </c>
      <c r="C439" s="454"/>
      <c r="D439" s="565"/>
      <c r="E439" s="455" t="s">
        <v>72</v>
      </c>
      <c r="F439" s="499">
        <f>F440+F442+F445+F447+F451</f>
        <v>1785374</v>
      </c>
      <c r="G439" s="499">
        <f>G440+G442+G445+G447+G451</f>
        <v>6861</v>
      </c>
      <c r="H439" s="499">
        <f>H440+H442+H445+H447+H451</f>
        <v>1792235</v>
      </c>
      <c r="I439" s="457"/>
      <c r="J439" s="446"/>
      <c r="K439" s="446"/>
      <c r="L439" s="446"/>
    </row>
    <row r="440" spans="2:12" ht="18" customHeight="1">
      <c r="B440" s="500"/>
      <c r="C440" s="460" t="s">
        <v>149</v>
      </c>
      <c r="D440" s="508"/>
      <c r="E440" s="461" t="s">
        <v>191</v>
      </c>
      <c r="F440" s="502">
        <f>F441</f>
        <v>42700</v>
      </c>
      <c r="G440" s="502">
        <f>G441</f>
        <v>1000</v>
      </c>
      <c r="H440" s="502">
        <f>H441</f>
        <v>43700</v>
      </c>
      <c r="I440" s="463"/>
      <c r="J440" s="446"/>
      <c r="K440" s="446"/>
      <c r="L440" s="446"/>
    </row>
    <row r="441" spans="2:12" ht="45.75" customHeight="1">
      <c r="B441" s="480"/>
      <c r="C441" s="481"/>
      <c r="D441" s="633" t="s">
        <v>223</v>
      </c>
      <c r="E441" s="467" t="s">
        <v>224</v>
      </c>
      <c r="F441" s="478">
        <v>42700</v>
      </c>
      <c r="G441" s="479">
        <v>1000</v>
      </c>
      <c r="H441" s="470">
        <f>F441+G441</f>
        <v>43700</v>
      </c>
      <c r="I441" s="471" t="s">
        <v>468</v>
      </c>
      <c r="J441" s="446"/>
      <c r="K441" s="446"/>
      <c r="L441" s="446"/>
    </row>
    <row r="442" spans="2:12" ht="16.5" customHeight="1">
      <c r="B442" s="480"/>
      <c r="C442" s="658" t="s">
        <v>260</v>
      </c>
      <c r="D442" s="511"/>
      <c r="E442" s="660" t="s">
        <v>261</v>
      </c>
      <c r="F442" s="482">
        <f>F443+F444</f>
        <v>318000</v>
      </c>
      <c r="G442" s="482">
        <f>G443+G444</f>
        <v>0</v>
      </c>
      <c r="H442" s="482">
        <f>H443+H444</f>
        <v>318000</v>
      </c>
      <c r="I442" s="477"/>
      <c r="J442" s="446"/>
      <c r="K442" s="446"/>
      <c r="L442" s="446"/>
    </row>
    <row r="443" spans="2:12" ht="24">
      <c r="B443" s="480"/>
      <c r="C443" s="481"/>
      <c r="D443" s="511">
        <v>2480</v>
      </c>
      <c r="E443" s="467" t="s">
        <v>150</v>
      </c>
      <c r="F443" s="478">
        <v>200000</v>
      </c>
      <c r="G443" s="479"/>
      <c r="H443" s="470">
        <f>F443+G443</f>
        <v>200000</v>
      </c>
      <c r="I443" s="477"/>
      <c r="J443" s="446"/>
      <c r="K443" s="446"/>
      <c r="L443" s="446"/>
    </row>
    <row r="444" spans="2:12" ht="39" customHeight="1">
      <c r="B444" s="480"/>
      <c r="C444" s="481"/>
      <c r="D444" s="511" t="s">
        <v>318</v>
      </c>
      <c r="E444" s="512" t="s">
        <v>319</v>
      </c>
      <c r="F444" s="478">
        <v>118000</v>
      </c>
      <c r="G444" s="469"/>
      <c r="H444" s="470">
        <f>F444+G444</f>
        <v>118000</v>
      </c>
      <c r="I444" s="471"/>
      <c r="J444" s="446"/>
      <c r="K444" s="446"/>
      <c r="L444" s="446"/>
    </row>
    <row r="445" spans="2:12" ht="16.5" customHeight="1">
      <c r="B445" s="472"/>
      <c r="C445" s="474" t="s">
        <v>73</v>
      </c>
      <c r="D445" s="634"/>
      <c r="E445" s="475" t="s">
        <v>74</v>
      </c>
      <c r="F445" s="482">
        <f>F446</f>
        <v>942000</v>
      </c>
      <c r="G445" s="482">
        <f>G446</f>
        <v>0</v>
      </c>
      <c r="H445" s="482">
        <f>H446</f>
        <v>942000</v>
      </c>
      <c r="I445" s="477"/>
      <c r="J445" s="446"/>
      <c r="K445" s="446"/>
      <c r="L445" s="446"/>
    </row>
    <row r="446" spans="2:12" ht="24">
      <c r="B446" s="480"/>
      <c r="C446" s="481"/>
      <c r="D446" s="511">
        <v>2480</v>
      </c>
      <c r="E446" s="467" t="s">
        <v>150</v>
      </c>
      <c r="F446" s="478">
        <v>942000</v>
      </c>
      <c r="G446" s="469"/>
      <c r="H446" s="470">
        <f>F446+G446</f>
        <v>942000</v>
      </c>
      <c r="I446" s="477"/>
      <c r="J446" s="446"/>
      <c r="K446" s="446"/>
      <c r="L446" s="446"/>
    </row>
    <row r="447" spans="2:12" ht="18" customHeight="1">
      <c r="B447" s="472"/>
      <c r="C447" s="474" t="s">
        <v>151</v>
      </c>
      <c r="D447" s="474"/>
      <c r="E447" s="475" t="s">
        <v>221</v>
      </c>
      <c r="F447" s="482">
        <f>SUM(F448:F450)</f>
        <v>5000</v>
      </c>
      <c r="G447" s="482">
        <f>SUM(G448:G450)</f>
        <v>0</v>
      </c>
      <c r="H447" s="482">
        <f>SUM(H448:H450)</f>
        <v>5000</v>
      </c>
      <c r="I447" s="477"/>
      <c r="J447" s="446"/>
      <c r="K447" s="446"/>
      <c r="L447" s="446"/>
    </row>
    <row r="448" spans="2:12" ht="18" customHeight="1">
      <c r="B448" s="472"/>
      <c r="C448" s="570"/>
      <c r="D448" s="466" t="s">
        <v>104</v>
      </c>
      <c r="E448" s="467" t="s">
        <v>59</v>
      </c>
      <c r="F448" s="514">
        <v>1000</v>
      </c>
      <c r="G448" s="487"/>
      <c r="H448" s="470">
        <f>F448+G448</f>
        <v>1000</v>
      </c>
      <c r="I448" s="477"/>
      <c r="J448" s="446"/>
      <c r="K448" s="446"/>
      <c r="L448" s="446"/>
    </row>
    <row r="449" spans="2:12" ht="18" customHeight="1">
      <c r="B449" s="472"/>
      <c r="C449" s="570"/>
      <c r="D449" s="466" t="s">
        <v>105</v>
      </c>
      <c r="E449" s="467" t="s">
        <v>60</v>
      </c>
      <c r="F449" s="514">
        <v>1000</v>
      </c>
      <c r="G449" s="479"/>
      <c r="H449" s="470">
        <f>F449+G449</f>
        <v>1000</v>
      </c>
      <c r="I449" s="471"/>
      <c r="J449" s="446"/>
      <c r="K449" s="446"/>
      <c r="L449" s="446"/>
    </row>
    <row r="450" spans="2:12" ht="18" customHeight="1">
      <c r="B450" s="472"/>
      <c r="C450" s="570"/>
      <c r="D450" s="466" t="s">
        <v>53</v>
      </c>
      <c r="E450" s="467" t="s">
        <v>54</v>
      </c>
      <c r="F450" s="514">
        <v>3000</v>
      </c>
      <c r="G450" s="479"/>
      <c r="H450" s="470">
        <f>F450+G450</f>
        <v>3000</v>
      </c>
      <c r="I450" s="471"/>
      <c r="J450" s="446"/>
      <c r="K450" s="446"/>
      <c r="L450" s="446"/>
    </row>
    <row r="451" spans="2:12" ht="18" customHeight="1">
      <c r="B451" s="472"/>
      <c r="C451" s="474" t="s">
        <v>152</v>
      </c>
      <c r="D451" s="473"/>
      <c r="E451" s="475" t="s">
        <v>41</v>
      </c>
      <c r="F451" s="482">
        <f>SUM(F452:F458)</f>
        <v>477674</v>
      </c>
      <c r="G451" s="482">
        <f>SUM(G452:G458)</f>
        <v>5861</v>
      </c>
      <c r="H451" s="482">
        <f>SUM(H452:H458)</f>
        <v>483535</v>
      </c>
      <c r="I451" s="477"/>
      <c r="J451" s="446"/>
      <c r="K451" s="446"/>
      <c r="L451" s="446"/>
    </row>
    <row r="452" spans="2:12" ht="44.25" customHeight="1">
      <c r="B452" s="472"/>
      <c r="C452" s="474"/>
      <c r="D452" s="633" t="s">
        <v>223</v>
      </c>
      <c r="E452" s="467" t="s">
        <v>224</v>
      </c>
      <c r="F452" s="478">
        <v>2000</v>
      </c>
      <c r="G452" s="479">
        <v>-1000</v>
      </c>
      <c r="H452" s="470">
        <f aca="true" t="shared" si="25" ref="H452:H458">F452+G452</f>
        <v>1000</v>
      </c>
      <c r="I452" s="471" t="s">
        <v>468</v>
      </c>
      <c r="J452" s="446"/>
      <c r="K452" s="446"/>
      <c r="L452" s="446"/>
    </row>
    <row r="453" spans="2:12" ht="16.5" customHeight="1">
      <c r="B453" s="480"/>
      <c r="C453" s="481"/>
      <c r="D453" s="466" t="s">
        <v>80</v>
      </c>
      <c r="E453" s="1" t="s">
        <v>512</v>
      </c>
      <c r="F453" s="478">
        <v>72360</v>
      </c>
      <c r="G453" s="469">
        <v>500</v>
      </c>
      <c r="H453" s="470">
        <f t="shared" si="25"/>
        <v>72860</v>
      </c>
      <c r="I453" s="471" t="s">
        <v>468</v>
      </c>
      <c r="J453" s="446"/>
      <c r="K453" s="446"/>
      <c r="L453" s="446"/>
    </row>
    <row r="454" spans="2:12" ht="15.75" customHeight="1">
      <c r="B454" s="480"/>
      <c r="C454" s="481"/>
      <c r="D454" s="466" t="s">
        <v>104</v>
      </c>
      <c r="E454" s="467" t="s">
        <v>59</v>
      </c>
      <c r="F454" s="478">
        <v>100000</v>
      </c>
      <c r="G454" s="479"/>
      <c r="H454" s="470">
        <f t="shared" si="25"/>
        <v>100000</v>
      </c>
      <c r="I454" s="477"/>
      <c r="J454" s="446"/>
      <c r="K454" s="446"/>
      <c r="L454" s="446"/>
    </row>
    <row r="455" spans="2:12" ht="15.75" customHeight="1">
      <c r="B455" s="480"/>
      <c r="C455" s="481"/>
      <c r="D455" s="466" t="s">
        <v>105</v>
      </c>
      <c r="E455" s="6" t="s">
        <v>514</v>
      </c>
      <c r="F455" s="478">
        <v>171758</v>
      </c>
      <c r="G455" s="469">
        <v>7536.16</v>
      </c>
      <c r="H455" s="470">
        <f t="shared" si="25"/>
        <v>179294.16</v>
      </c>
      <c r="I455" s="471" t="s">
        <v>468</v>
      </c>
      <c r="J455" s="446"/>
      <c r="K455" s="446"/>
      <c r="L455" s="446"/>
    </row>
    <row r="456" spans="2:12" ht="15.75" customHeight="1">
      <c r="B456" s="480"/>
      <c r="C456" s="481"/>
      <c r="D456" s="466" t="s">
        <v>53</v>
      </c>
      <c r="E456" s="1" t="s">
        <v>513</v>
      </c>
      <c r="F456" s="478">
        <v>109980</v>
      </c>
      <c r="G456" s="479">
        <v>-1175.16</v>
      </c>
      <c r="H456" s="470">
        <f t="shared" si="25"/>
        <v>108804.84</v>
      </c>
      <c r="I456" s="471" t="s">
        <v>468</v>
      </c>
      <c r="J456" s="446"/>
      <c r="K456" s="446"/>
      <c r="L456" s="446"/>
    </row>
    <row r="457" spans="2:12" ht="24">
      <c r="B457" s="480"/>
      <c r="C457" s="481"/>
      <c r="D457" s="621">
        <v>4400</v>
      </c>
      <c r="E457" s="512" t="s">
        <v>220</v>
      </c>
      <c r="F457" s="478">
        <v>10600</v>
      </c>
      <c r="G457" s="479"/>
      <c r="H457" s="470">
        <f t="shared" si="25"/>
        <v>10600</v>
      </c>
      <c r="I457" s="477"/>
      <c r="J457" s="446"/>
      <c r="K457" s="446"/>
      <c r="L457" s="446"/>
    </row>
    <row r="458" spans="2:12" ht="15" customHeight="1" thickBot="1">
      <c r="B458" s="532"/>
      <c r="C458" s="504"/>
      <c r="D458" s="635">
        <v>4480</v>
      </c>
      <c r="E458" s="494" t="s">
        <v>203</v>
      </c>
      <c r="F458" s="507">
        <v>10976</v>
      </c>
      <c r="G458" s="548"/>
      <c r="H458" s="497">
        <f t="shared" si="25"/>
        <v>10976</v>
      </c>
      <c r="I458" s="498"/>
      <c r="J458" s="446"/>
      <c r="K458" s="446"/>
      <c r="L458" s="446"/>
    </row>
    <row r="459" spans="2:12" ht="19.5" customHeight="1" thickBot="1">
      <c r="B459" s="453" t="s">
        <v>75</v>
      </c>
      <c r="C459" s="454"/>
      <c r="D459" s="454"/>
      <c r="E459" s="455" t="s">
        <v>200</v>
      </c>
      <c r="F459" s="499">
        <f>F460+F463</f>
        <v>281340</v>
      </c>
      <c r="G459" s="499">
        <f>G460+G463</f>
        <v>0</v>
      </c>
      <c r="H459" s="499">
        <f>H460+H463</f>
        <v>281340</v>
      </c>
      <c r="I459" s="457"/>
      <c r="J459" s="446"/>
      <c r="K459" s="446"/>
      <c r="L459" s="446"/>
    </row>
    <row r="460" spans="2:12" ht="17.25" customHeight="1">
      <c r="B460" s="555"/>
      <c r="C460" s="460" t="s">
        <v>153</v>
      </c>
      <c r="D460" s="636"/>
      <c r="E460" s="461" t="s">
        <v>222</v>
      </c>
      <c r="F460" s="502">
        <f>F461+F462</f>
        <v>121200</v>
      </c>
      <c r="G460" s="502">
        <f>G461+G462</f>
        <v>0</v>
      </c>
      <c r="H460" s="502">
        <f>H461+H462</f>
        <v>121200</v>
      </c>
      <c r="I460" s="463"/>
      <c r="J460" s="446"/>
      <c r="K460" s="446"/>
      <c r="L460" s="446"/>
    </row>
    <row r="461" spans="2:12" ht="48">
      <c r="B461" s="480"/>
      <c r="C461" s="481"/>
      <c r="D461" s="511" t="s">
        <v>223</v>
      </c>
      <c r="E461" s="467" t="s">
        <v>224</v>
      </c>
      <c r="F461" s="478">
        <v>102200</v>
      </c>
      <c r="G461" s="487"/>
      <c r="H461" s="470">
        <f>F461+G461</f>
        <v>102200</v>
      </c>
      <c r="I461" s="477"/>
      <c r="J461" s="446"/>
      <c r="K461" s="446"/>
      <c r="L461" s="446"/>
    </row>
    <row r="462" spans="2:12" ht="19.5" customHeight="1">
      <c r="B462" s="480"/>
      <c r="C462" s="481"/>
      <c r="D462" s="466" t="s">
        <v>80</v>
      </c>
      <c r="E462" s="467" t="s">
        <v>508</v>
      </c>
      <c r="F462" s="478">
        <v>19000</v>
      </c>
      <c r="G462" s="487"/>
      <c r="H462" s="470">
        <f>F462+G462</f>
        <v>19000</v>
      </c>
      <c r="I462" s="477"/>
      <c r="J462" s="446"/>
      <c r="K462" s="446"/>
      <c r="L462" s="446"/>
    </row>
    <row r="463" spans="2:12" ht="17.25" customHeight="1">
      <c r="B463" s="480"/>
      <c r="C463" s="637" t="s">
        <v>317</v>
      </c>
      <c r="D463" s="638"/>
      <c r="E463" s="639" t="s">
        <v>41</v>
      </c>
      <c r="F463" s="482">
        <f>SUM(F464:F468)</f>
        <v>160140</v>
      </c>
      <c r="G463" s="482">
        <f>SUM(G464:G468)</f>
        <v>0</v>
      </c>
      <c r="H463" s="482">
        <f>SUM(H464:H468)</f>
        <v>160140</v>
      </c>
      <c r="I463" s="477"/>
      <c r="J463" s="446"/>
      <c r="K463" s="446"/>
      <c r="L463" s="446"/>
    </row>
    <row r="464" spans="2:12" ht="15.75" customHeight="1">
      <c r="B464" s="480"/>
      <c r="C464" s="592"/>
      <c r="D464" s="466" t="s">
        <v>80</v>
      </c>
      <c r="E464" s="467" t="s">
        <v>55</v>
      </c>
      <c r="F464" s="478">
        <v>20000</v>
      </c>
      <c r="G464" s="487"/>
      <c r="H464" s="470">
        <f>F464+G464</f>
        <v>20000</v>
      </c>
      <c r="I464" s="477"/>
      <c r="J464" s="446"/>
      <c r="K464" s="446"/>
      <c r="L464" s="446"/>
    </row>
    <row r="465" spans="2:12" ht="15.75" customHeight="1">
      <c r="B465" s="480"/>
      <c r="C465" s="592"/>
      <c r="D465" s="466" t="s">
        <v>104</v>
      </c>
      <c r="E465" s="467" t="s">
        <v>59</v>
      </c>
      <c r="F465" s="478">
        <v>94640</v>
      </c>
      <c r="G465" s="487"/>
      <c r="H465" s="470">
        <f>F465+G465</f>
        <v>94640</v>
      </c>
      <c r="I465" s="477"/>
      <c r="J465" s="446"/>
      <c r="K465" s="446"/>
      <c r="L465" s="446"/>
    </row>
    <row r="466" spans="2:12" ht="15.75" customHeight="1">
      <c r="B466" s="480"/>
      <c r="C466" s="592"/>
      <c r="D466" s="466" t="s">
        <v>105</v>
      </c>
      <c r="E466" s="467" t="s">
        <v>60</v>
      </c>
      <c r="F466" s="478">
        <v>3000</v>
      </c>
      <c r="G466" s="487"/>
      <c r="H466" s="470">
        <f>F466+G466</f>
        <v>3000</v>
      </c>
      <c r="I466" s="477"/>
      <c r="J466" s="446"/>
      <c r="K466" s="446"/>
      <c r="L466" s="446"/>
    </row>
    <row r="467" spans="2:12" ht="15.75" customHeight="1">
      <c r="B467" s="480"/>
      <c r="C467" s="592"/>
      <c r="D467" s="466" t="s">
        <v>53</v>
      </c>
      <c r="E467" s="467" t="s">
        <v>54</v>
      </c>
      <c r="F467" s="478">
        <v>38000</v>
      </c>
      <c r="G467" s="487"/>
      <c r="H467" s="470">
        <f>F467+G467</f>
        <v>38000</v>
      </c>
      <c r="I467" s="477"/>
      <c r="J467" s="446"/>
      <c r="K467" s="446"/>
      <c r="L467" s="446"/>
    </row>
    <row r="468" spans="2:12" ht="15.75" customHeight="1">
      <c r="B468" s="480"/>
      <c r="C468" s="592"/>
      <c r="D468" s="466" t="s">
        <v>85</v>
      </c>
      <c r="E468" s="467" t="s">
        <v>63</v>
      </c>
      <c r="F468" s="478">
        <v>4500</v>
      </c>
      <c r="G468" s="487"/>
      <c r="H468" s="470">
        <f>F468+G468</f>
        <v>4500</v>
      </c>
      <c r="I468" s="477"/>
      <c r="J468" s="446"/>
      <c r="K468" s="446"/>
      <c r="L468" s="446"/>
    </row>
    <row r="469" spans="2:12" s="647" customFormat="1" ht="4.5" customHeight="1" thickBot="1">
      <c r="B469" s="640"/>
      <c r="C469" s="641"/>
      <c r="D469" s="641"/>
      <c r="E469" s="642"/>
      <c r="F469" s="643"/>
      <c r="G469" s="644"/>
      <c r="H469" s="644"/>
      <c r="I469" s="645"/>
      <c r="J469" s="646"/>
      <c r="K469" s="646"/>
      <c r="L469" s="646"/>
    </row>
    <row r="470" spans="2:12" ht="17.25" customHeight="1" thickBot="1">
      <c r="B470" s="648"/>
      <c r="C470" s="649"/>
      <c r="D470" s="650"/>
      <c r="E470" s="651" t="s">
        <v>154</v>
      </c>
      <c r="F470" s="652">
        <f>F10+F25+F28+F41+F48+F51+F107+F112+F127+F134+F137+F140+F264+F283+F333+F343+F356+F406+F439+F459</f>
        <v>41014947.19</v>
      </c>
      <c r="G470" s="652">
        <f>G10+G25+G28+G41+G48+G51+G107+G112+G127+G134+G137+G140+G264+G283+G333+G343+G356+G406+G439+G459</f>
        <v>78825</v>
      </c>
      <c r="H470" s="652">
        <f>H10+H25+H28+H41+H48+H51+H107+H112+H127+H134+H137+H140+H264+H283+H333+H343+H356+H406+H439+H459</f>
        <v>41093772.19</v>
      </c>
      <c r="I470" s="457"/>
      <c r="J470" s="446"/>
      <c r="K470" s="446"/>
      <c r="L470" s="446"/>
    </row>
    <row r="471" spans="2:12" ht="26.25" customHeight="1">
      <c r="B471" s="653"/>
      <c r="C471" s="653"/>
      <c r="D471" s="654"/>
      <c r="E471" s="655"/>
      <c r="F471" s="656"/>
      <c r="G471" s="446"/>
      <c r="H471" s="446"/>
      <c r="I471" s="446"/>
      <c r="J471" s="446"/>
      <c r="K471" s="446"/>
      <c r="L471" s="446"/>
    </row>
    <row r="472" spans="2:12" ht="26.25" customHeight="1">
      <c r="B472" s="653"/>
      <c r="C472" s="653"/>
      <c r="D472" s="654"/>
      <c r="E472" s="655"/>
      <c r="F472" s="656"/>
      <c r="G472" s="446"/>
      <c r="H472" s="446"/>
      <c r="I472" s="446"/>
      <c r="J472" s="446"/>
      <c r="K472" s="446"/>
      <c r="L472" s="446"/>
    </row>
    <row r="473" spans="2:12" ht="26.25" customHeight="1">
      <c r="B473" s="653"/>
      <c r="C473" s="653"/>
      <c r="D473" s="654"/>
      <c r="E473" s="655"/>
      <c r="F473" s="656"/>
      <c r="G473" s="446"/>
      <c r="H473" s="446"/>
      <c r="I473" s="446"/>
      <c r="J473" s="446"/>
      <c r="K473" s="446"/>
      <c r="L473" s="446"/>
    </row>
    <row r="474" spans="2:12" ht="26.25" customHeight="1">
      <c r="B474" s="653"/>
      <c r="C474" s="653"/>
      <c r="D474" s="654"/>
      <c r="E474" s="655"/>
      <c r="F474" s="656"/>
      <c r="G474" s="446"/>
      <c r="H474" s="446"/>
      <c r="I474" s="446"/>
      <c r="J474" s="446"/>
      <c r="K474" s="446"/>
      <c r="L474" s="446"/>
    </row>
    <row r="475" spans="2:12" ht="26.25" customHeight="1">
      <c r="B475" s="653"/>
      <c r="C475" s="653"/>
      <c r="D475" s="654"/>
      <c r="E475" s="655"/>
      <c r="F475" s="656"/>
      <c r="G475" s="446"/>
      <c r="H475" s="446"/>
      <c r="I475" s="446"/>
      <c r="J475" s="446"/>
      <c r="K475" s="446"/>
      <c r="L475" s="446"/>
    </row>
    <row r="476" spans="2:12" ht="26.25" customHeight="1">
      <c r="B476" s="653"/>
      <c r="C476" s="653"/>
      <c r="D476" s="654"/>
      <c r="E476" s="655"/>
      <c r="F476" s="656"/>
      <c r="G476" s="446"/>
      <c r="H476" s="446"/>
      <c r="I476" s="446"/>
      <c r="J476" s="446"/>
      <c r="K476" s="446"/>
      <c r="L476" s="446"/>
    </row>
    <row r="477" spans="2:12" ht="26.25" customHeight="1">
      <c r="B477" s="653"/>
      <c r="C477" s="653"/>
      <c r="D477" s="654"/>
      <c r="E477" s="655"/>
      <c r="F477" s="656"/>
      <c r="G477" s="446"/>
      <c r="H477" s="446"/>
      <c r="I477" s="446"/>
      <c r="J477" s="446"/>
      <c r="K477" s="446"/>
      <c r="L477" s="446"/>
    </row>
    <row r="478" spans="2:12" ht="26.25" customHeight="1">
      <c r="B478" s="653"/>
      <c r="C478" s="653"/>
      <c r="D478" s="654"/>
      <c r="E478" s="655"/>
      <c r="F478" s="656"/>
      <c r="G478" s="446"/>
      <c r="H478" s="446"/>
      <c r="I478" s="446"/>
      <c r="J478" s="446"/>
      <c r="K478" s="446"/>
      <c r="L478" s="446"/>
    </row>
    <row r="479" spans="2:12" ht="26.25" customHeight="1">
      <c r="B479" s="653"/>
      <c r="C479" s="653"/>
      <c r="D479" s="654"/>
      <c r="E479" s="655"/>
      <c r="F479" s="656"/>
      <c r="G479" s="446"/>
      <c r="H479" s="656"/>
      <c r="I479" s="446"/>
      <c r="J479" s="446"/>
      <c r="K479" s="446"/>
      <c r="L479" s="446"/>
    </row>
    <row r="480" spans="2:12" ht="26.25" customHeight="1">
      <c r="B480" s="653"/>
      <c r="C480" s="653"/>
      <c r="D480" s="654"/>
      <c r="E480" s="655"/>
      <c r="G480" s="446"/>
      <c r="H480" s="657"/>
      <c r="I480" s="446"/>
      <c r="J480" s="446"/>
      <c r="K480" s="446"/>
      <c r="L480" s="446"/>
    </row>
    <row r="481" spans="2:12" ht="26.25" customHeight="1">
      <c r="B481" s="653"/>
      <c r="C481" s="653"/>
      <c r="D481" s="654"/>
      <c r="E481" s="655"/>
      <c r="F481" s="656"/>
      <c r="G481" s="446"/>
      <c r="H481" s="446"/>
      <c r="I481" s="446"/>
      <c r="J481" s="446"/>
      <c r="K481" s="446"/>
      <c r="L481" s="446"/>
    </row>
    <row r="482" spans="2:12" ht="14.25">
      <c r="B482" s="653"/>
      <c r="C482" s="653"/>
      <c r="D482" s="654"/>
      <c r="E482" s="655"/>
      <c r="F482" s="656"/>
      <c r="G482" s="446"/>
      <c r="H482" s="446"/>
      <c r="I482" s="446"/>
      <c r="J482" s="446"/>
      <c r="K482" s="446"/>
      <c r="L482" s="446"/>
    </row>
    <row r="483" spans="2:12" ht="27" customHeight="1">
      <c r="B483" s="653"/>
      <c r="C483" s="653"/>
      <c r="D483" s="654"/>
      <c r="E483" s="655"/>
      <c r="F483" s="656"/>
      <c r="G483" s="446"/>
      <c r="H483" s="446"/>
      <c r="I483" s="446"/>
      <c r="J483" s="446"/>
      <c r="K483" s="446"/>
      <c r="L483" s="446"/>
    </row>
    <row r="484" spans="2:12" ht="25.5" customHeight="1">
      <c r="B484" s="653"/>
      <c r="C484" s="653"/>
      <c r="D484" s="654"/>
      <c r="E484" s="655"/>
      <c r="G484" s="446"/>
      <c r="H484" s="446"/>
      <c r="I484" s="446"/>
      <c r="J484" s="446"/>
      <c r="K484" s="446"/>
      <c r="L484" s="446"/>
    </row>
    <row r="485" spans="2:12" ht="14.25">
      <c r="B485" s="653"/>
      <c r="C485" s="653"/>
      <c r="D485" s="654"/>
      <c r="E485" s="655"/>
      <c r="F485" s="656"/>
      <c r="G485" s="446"/>
      <c r="H485" s="446"/>
      <c r="I485" s="446"/>
      <c r="J485" s="446"/>
      <c r="K485" s="446"/>
      <c r="L485" s="446"/>
    </row>
    <row r="486" spans="2:12" ht="12.75">
      <c r="B486" s="446"/>
      <c r="C486" s="446"/>
      <c r="D486" s="446"/>
      <c r="E486" s="446"/>
      <c r="F486" s="446"/>
      <c r="G486" s="446"/>
      <c r="H486" s="446"/>
      <c r="I486" s="446"/>
      <c r="J486" s="446"/>
      <c r="K486" s="446"/>
      <c r="L486" s="446"/>
    </row>
    <row r="487" spans="2:12" ht="12.75">
      <c r="B487" s="446"/>
      <c r="C487" s="446"/>
      <c r="D487" s="446"/>
      <c r="E487" s="446"/>
      <c r="F487" s="446"/>
      <c r="G487" s="446"/>
      <c r="H487" s="446"/>
      <c r="I487" s="446"/>
      <c r="J487" s="446"/>
      <c r="K487" s="446"/>
      <c r="L487" s="446"/>
    </row>
    <row r="488" spans="2:12" ht="12.75">
      <c r="B488" s="446"/>
      <c r="C488" s="446"/>
      <c r="D488" s="446"/>
      <c r="E488" s="446"/>
      <c r="F488" s="446"/>
      <c r="G488" s="446"/>
      <c r="H488" s="446"/>
      <c r="I488" s="446"/>
      <c r="J488" s="446"/>
      <c r="K488" s="446"/>
      <c r="L488" s="446"/>
    </row>
    <row r="489" spans="2:12" ht="12.75">
      <c r="B489" s="446"/>
      <c r="C489" s="446"/>
      <c r="D489" s="446"/>
      <c r="E489" s="446"/>
      <c r="F489" s="446"/>
      <c r="G489" s="446"/>
      <c r="H489" s="446"/>
      <c r="I489" s="446"/>
      <c r="J489" s="446"/>
      <c r="K489" s="446"/>
      <c r="L489" s="446"/>
    </row>
    <row r="490" spans="2:12" ht="12.75">
      <c r="B490" s="446"/>
      <c r="C490" s="446"/>
      <c r="D490" s="446"/>
      <c r="E490" s="446"/>
      <c r="F490" s="446"/>
      <c r="G490" s="446"/>
      <c r="H490" s="446"/>
      <c r="I490" s="446"/>
      <c r="J490" s="446"/>
      <c r="K490" s="446"/>
      <c r="L490" s="446"/>
    </row>
    <row r="491" spans="2:12" ht="12.75">
      <c r="B491" s="446"/>
      <c r="C491" s="446"/>
      <c r="D491" s="446"/>
      <c r="E491" s="446"/>
      <c r="F491" s="446"/>
      <c r="G491" s="446"/>
      <c r="H491" s="446"/>
      <c r="I491" s="446"/>
      <c r="J491" s="446"/>
      <c r="K491" s="446"/>
      <c r="L491" s="446"/>
    </row>
    <row r="492" spans="2:12" ht="12.75">
      <c r="B492" s="446"/>
      <c r="C492" s="446"/>
      <c r="D492" s="446"/>
      <c r="E492" s="446"/>
      <c r="F492" s="446"/>
      <c r="G492" s="446"/>
      <c r="H492" s="446"/>
      <c r="I492" s="446"/>
      <c r="J492" s="446"/>
      <c r="K492" s="446"/>
      <c r="L492" s="446"/>
    </row>
    <row r="493" spans="2:12" ht="12.75">
      <c r="B493" s="446"/>
      <c r="C493" s="446"/>
      <c r="D493" s="446"/>
      <c r="E493" s="446"/>
      <c r="F493" s="446"/>
      <c r="G493" s="446"/>
      <c r="H493" s="446"/>
      <c r="I493" s="446"/>
      <c r="J493" s="446"/>
      <c r="K493" s="446"/>
      <c r="L493" s="446"/>
    </row>
    <row r="494" spans="2:12" ht="12.75">
      <c r="B494" s="446"/>
      <c r="C494" s="446"/>
      <c r="D494" s="446"/>
      <c r="E494" s="446"/>
      <c r="F494" s="446"/>
      <c r="G494" s="446"/>
      <c r="H494" s="446"/>
      <c r="I494" s="446"/>
      <c r="J494" s="446"/>
      <c r="K494" s="446"/>
      <c r="L494" s="446"/>
    </row>
    <row r="495" spans="2:12" ht="14.25">
      <c r="B495" s="446"/>
      <c r="C495" s="446"/>
      <c r="D495" s="446"/>
      <c r="E495" s="446"/>
      <c r="F495" s="656"/>
      <c r="G495" s="446"/>
      <c r="H495" s="446"/>
      <c r="I495" s="446"/>
      <c r="J495" s="446"/>
      <c r="K495" s="446"/>
      <c r="L495" s="446"/>
    </row>
    <row r="496" spans="2:12" ht="12.75">
      <c r="B496" s="446"/>
      <c r="C496" s="446"/>
      <c r="D496" s="446"/>
      <c r="E496" s="446"/>
      <c r="F496" s="446"/>
      <c r="G496" s="446"/>
      <c r="H496" s="446"/>
      <c r="I496" s="446"/>
      <c r="J496" s="446"/>
      <c r="K496" s="446"/>
      <c r="L496" s="446"/>
    </row>
    <row r="497" spans="2:12" ht="12.75">
      <c r="B497" s="446"/>
      <c r="C497" s="446"/>
      <c r="D497" s="446"/>
      <c r="E497" s="446"/>
      <c r="F497" s="446"/>
      <c r="G497" s="446"/>
      <c r="H497" s="446"/>
      <c r="I497" s="446"/>
      <c r="J497" s="446"/>
      <c r="K497" s="446"/>
      <c r="L497" s="446"/>
    </row>
    <row r="498" spans="2:12" ht="12.75">
      <c r="B498" s="446"/>
      <c r="C498" s="446"/>
      <c r="D498" s="446"/>
      <c r="E498" s="446"/>
      <c r="F498" s="446"/>
      <c r="G498" s="446"/>
      <c r="H498" s="446"/>
      <c r="I498" s="446"/>
      <c r="J498" s="446"/>
      <c r="K498" s="446"/>
      <c r="L498" s="446"/>
    </row>
    <row r="499" spans="2:12" ht="12.75">
      <c r="B499" s="446"/>
      <c r="C499" s="446"/>
      <c r="D499" s="446"/>
      <c r="E499" s="446"/>
      <c r="F499" s="446"/>
      <c r="G499" s="446"/>
      <c r="H499" s="446"/>
      <c r="I499" s="446"/>
      <c r="J499" s="446"/>
      <c r="K499" s="446"/>
      <c r="L499" s="446"/>
    </row>
    <row r="500" spans="2:12" ht="12.75">
      <c r="B500" s="446"/>
      <c r="C500" s="446"/>
      <c r="D500" s="446"/>
      <c r="E500" s="446"/>
      <c r="F500" s="446"/>
      <c r="G500" s="446"/>
      <c r="H500" s="446"/>
      <c r="I500" s="446"/>
      <c r="J500" s="446"/>
      <c r="K500" s="446"/>
      <c r="L500" s="446"/>
    </row>
    <row r="501" spans="2:12" ht="12.75">
      <c r="B501" s="446"/>
      <c r="C501" s="446"/>
      <c r="D501" s="446"/>
      <c r="E501" s="446"/>
      <c r="F501" s="446"/>
      <c r="G501" s="446"/>
      <c r="H501" s="446"/>
      <c r="I501" s="446"/>
      <c r="J501" s="446"/>
      <c r="K501" s="446"/>
      <c r="L501" s="446"/>
    </row>
    <row r="502" spans="2:12" ht="12.75">
      <c r="B502" s="446"/>
      <c r="C502" s="446"/>
      <c r="D502" s="446"/>
      <c r="E502" s="446"/>
      <c r="F502" s="446"/>
      <c r="G502" s="446"/>
      <c r="H502" s="446"/>
      <c r="I502" s="446"/>
      <c r="J502" s="446"/>
      <c r="K502" s="446"/>
      <c r="L502" s="446"/>
    </row>
    <row r="503" spans="2:12" ht="12.75">
      <c r="B503" s="446"/>
      <c r="C503" s="446"/>
      <c r="D503" s="446"/>
      <c r="E503" s="446"/>
      <c r="F503" s="446"/>
      <c r="G503" s="446"/>
      <c r="H503" s="446"/>
      <c r="I503" s="446"/>
      <c r="J503" s="446"/>
      <c r="K503" s="446"/>
      <c r="L503" s="446"/>
    </row>
    <row r="504" spans="2:10" ht="12.75">
      <c r="B504" s="446"/>
      <c r="C504" s="446"/>
      <c r="D504" s="446"/>
      <c r="E504" s="446"/>
      <c r="F504" s="446"/>
      <c r="G504" s="446"/>
      <c r="H504" s="446"/>
      <c r="I504" s="446"/>
      <c r="J504" s="446"/>
    </row>
    <row r="505" spans="2:10" ht="12.75">
      <c r="B505" s="446"/>
      <c r="C505" s="446"/>
      <c r="D505" s="446"/>
      <c r="E505" s="446"/>
      <c r="F505" s="446"/>
      <c r="G505" s="446"/>
      <c r="H505" s="446"/>
      <c r="I505" s="446"/>
      <c r="J505" s="446"/>
    </row>
    <row r="506" spans="2:10" ht="12.75">
      <c r="B506" s="446"/>
      <c r="C506" s="446"/>
      <c r="D506" s="446"/>
      <c r="E506" s="446"/>
      <c r="F506" s="446"/>
      <c r="G506" s="446"/>
      <c r="H506" s="446"/>
      <c r="I506" s="446"/>
      <c r="J506" s="446"/>
    </row>
    <row r="507" spans="2:10" ht="12.75">
      <c r="B507" s="446"/>
      <c r="C507" s="446"/>
      <c r="D507" s="446"/>
      <c r="E507" s="446"/>
      <c r="F507" s="446"/>
      <c r="G507" s="446"/>
      <c r="H507" s="446"/>
      <c r="I507" s="446"/>
      <c r="J507" s="446"/>
    </row>
    <row r="508" spans="2:10" ht="12.75">
      <c r="B508" s="446"/>
      <c r="C508" s="446"/>
      <c r="D508" s="446"/>
      <c r="E508" s="446"/>
      <c r="F508" s="446"/>
      <c r="G508" s="446"/>
      <c r="H508" s="446"/>
      <c r="I508" s="446"/>
      <c r="J508" s="446"/>
    </row>
    <row r="509" spans="2:10" ht="12.75">
      <c r="B509" s="446"/>
      <c r="C509" s="446"/>
      <c r="D509" s="446"/>
      <c r="E509" s="446"/>
      <c r="F509" s="446"/>
      <c r="G509" s="446"/>
      <c r="H509" s="446"/>
      <c r="I509" s="446"/>
      <c r="J509" s="446"/>
    </row>
    <row r="510" spans="2:10" ht="12.75">
      <c r="B510" s="446"/>
      <c r="C510" s="446"/>
      <c r="D510" s="446"/>
      <c r="E510" s="446"/>
      <c r="F510" s="446"/>
      <c r="G510" s="446"/>
      <c r="H510" s="446"/>
      <c r="I510" s="446"/>
      <c r="J510" s="446"/>
    </row>
    <row r="511" spans="2:10" ht="12.75">
      <c r="B511" s="446"/>
      <c r="C511" s="446"/>
      <c r="D511" s="446"/>
      <c r="E511" s="446"/>
      <c r="F511" s="446"/>
      <c r="G511" s="446"/>
      <c r="H511" s="446"/>
      <c r="I511" s="446"/>
      <c r="J511" s="446"/>
    </row>
    <row r="512" spans="2:10" ht="12.75">
      <c r="B512" s="446"/>
      <c r="C512" s="446"/>
      <c r="D512" s="446"/>
      <c r="E512" s="446"/>
      <c r="F512" s="446"/>
      <c r="G512" s="446"/>
      <c r="H512" s="446"/>
      <c r="I512" s="446"/>
      <c r="J512" s="446"/>
    </row>
    <row r="513" spans="2:10" ht="12.75">
      <c r="B513" s="446"/>
      <c r="C513" s="446"/>
      <c r="D513" s="446"/>
      <c r="E513" s="446"/>
      <c r="F513" s="446"/>
      <c r="G513" s="446"/>
      <c r="H513" s="446"/>
      <c r="I513" s="446"/>
      <c r="J513" s="446"/>
    </row>
    <row r="514" spans="2:10" ht="12.75">
      <c r="B514" s="446"/>
      <c r="C514" s="446"/>
      <c r="D514" s="446"/>
      <c r="E514" s="446"/>
      <c r="F514" s="446"/>
      <c r="G514" s="446"/>
      <c r="H514" s="446"/>
      <c r="I514" s="446"/>
      <c r="J514" s="446"/>
    </row>
    <row r="515" spans="2:10" ht="12.75">
      <c r="B515" s="446"/>
      <c r="C515" s="446"/>
      <c r="D515" s="446"/>
      <c r="E515" s="446"/>
      <c r="F515" s="446"/>
      <c r="G515" s="446"/>
      <c r="H515" s="446"/>
      <c r="I515" s="446"/>
      <c r="J515" s="446"/>
    </row>
    <row r="516" spans="2:10" ht="12.75">
      <c r="B516" s="446"/>
      <c r="C516" s="446"/>
      <c r="D516" s="446"/>
      <c r="E516" s="446"/>
      <c r="F516" s="446"/>
      <c r="G516" s="446"/>
      <c r="H516" s="446"/>
      <c r="I516" s="446"/>
      <c r="J516" s="446"/>
    </row>
    <row r="517" spans="2:10" ht="12.75">
      <c r="B517" s="446"/>
      <c r="C517" s="446"/>
      <c r="D517" s="446"/>
      <c r="E517" s="446"/>
      <c r="F517" s="446"/>
      <c r="G517" s="446"/>
      <c r="H517" s="446"/>
      <c r="I517" s="446"/>
      <c r="J517" s="446"/>
    </row>
    <row r="518" spans="2:10" ht="12.75">
      <c r="B518" s="446"/>
      <c r="C518" s="446"/>
      <c r="D518" s="446"/>
      <c r="E518" s="446"/>
      <c r="F518" s="446"/>
      <c r="G518" s="446"/>
      <c r="H518" s="446"/>
      <c r="I518" s="446"/>
      <c r="J518" s="446"/>
    </row>
    <row r="519" spans="2:10" ht="12.75">
      <c r="B519" s="446"/>
      <c r="C519" s="446"/>
      <c r="D519" s="446"/>
      <c r="E519" s="446"/>
      <c r="F519" s="446"/>
      <c r="G519" s="446"/>
      <c r="H519" s="446"/>
      <c r="I519" s="446"/>
      <c r="J519" s="446"/>
    </row>
    <row r="520" spans="2:10" ht="12.75">
      <c r="B520" s="446"/>
      <c r="C520" s="446"/>
      <c r="D520" s="446"/>
      <c r="E520" s="446"/>
      <c r="F520" s="446"/>
      <c r="G520" s="446"/>
      <c r="H520" s="446"/>
      <c r="I520" s="446"/>
      <c r="J520" s="446"/>
    </row>
    <row r="521" spans="2:10" ht="12.75">
      <c r="B521" s="446"/>
      <c r="C521" s="446"/>
      <c r="D521" s="446"/>
      <c r="E521" s="446"/>
      <c r="F521" s="446"/>
      <c r="G521" s="446"/>
      <c r="H521" s="446"/>
      <c r="I521" s="446"/>
      <c r="J521" s="446"/>
    </row>
    <row r="522" spans="2:10" ht="12.75">
      <c r="B522" s="446"/>
      <c r="C522" s="446"/>
      <c r="D522" s="446"/>
      <c r="E522" s="446"/>
      <c r="F522" s="446"/>
      <c r="G522" s="446"/>
      <c r="H522" s="446"/>
      <c r="I522" s="446"/>
      <c r="J522" s="446"/>
    </row>
    <row r="523" spans="2:10" ht="12.75">
      <c r="B523" s="446"/>
      <c r="C523" s="446"/>
      <c r="D523" s="446"/>
      <c r="E523" s="446"/>
      <c r="F523" s="446"/>
      <c r="G523" s="446"/>
      <c r="H523" s="446"/>
      <c r="I523" s="446"/>
      <c r="J523" s="446"/>
    </row>
    <row r="524" spans="2:10" ht="12.75">
      <c r="B524" s="446"/>
      <c r="C524" s="446"/>
      <c r="D524" s="446"/>
      <c r="E524" s="446"/>
      <c r="F524" s="446"/>
      <c r="G524" s="446"/>
      <c r="H524" s="446"/>
      <c r="I524" s="446"/>
      <c r="J524" s="446"/>
    </row>
    <row r="525" spans="2:10" ht="12.75">
      <c r="B525" s="446"/>
      <c r="C525" s="446"/>
      <c r="D525" s="446"/>
      <c r="E525" s="446"/>
      <c r="F525" s="446"/>
      <c r="G525" s="446"/>
      <c r="H525" s="446"/>
      <c r="I525" s="446"/>
      <c r="J525" s="446"/>
    </row>
    <row r="526" spans="2:10" ht="12.75">
      <c r="B526" s="446"/>
      <c r="C526" s="446"/>
      <c r="D526" s="446"/>
      <c r="E526" s="446"/>
      <c r="F526" s="446"/>
      <c r="G526" s="446"/>
      <c r="H526" s="446"/>
      <c r="I526" s="446"/>
      <c r="J526" s="446"/>
    </row>
    <row r="527" spans="2:10" ht="12.75">
      <c r="B527" s="446"/>
      <c r="C527" s="446"/>
      <c r="D527" s="446"/>
      <c r="E527" s="446"/>
      <c r="F527" s="446"/>
      <c r="G527" s="446"/>
      <c r="H527" s="446"/>
      <c r="I527" s="446"/>
      <c r="J527" s="446"/>
    </row>
    <row r="528" spans="2:10" ht="12.75">
      <c r="B528" s="446"/>
      <c r="C528" s="446"/>
      <c r="D528" s="446"/>
      <c r="E528" s="446"/>
      <c r="F528" s="446"/>
      <c r="G528" s="446"/>
      <c r="H528" s="446"/>
      <c r="I528" s="446"/>
      <c r="J528" s="446"/>
    </row>
    <row r="529" spans="2:10" ht="12.75">
      <c r="B529" s="446"/>
      <c r="C529" s="446"/>
      <c r="D529" s="446"/>
      <c r="E529" s="446"/>
      <c r="F529" s="446"/>
      <c r="G529" s="446"/>
      <c r="H529" s="446"/>
      <c r="I529" s="446"/>
      <c r="J529" s="446"/>
    </row>
    <row r="530" spans="2:10" ht="12.75">
      <c r="B530" s="446"/>
      <c r="C530" s="446"/>
      <c r="D530" s="446"/>
      <c r="E530" s="446"/>
      <c r="F530" s="446"/>
      <c r="G530" s="446"/>
      <c r="H530" s="446"/>
      <c r="I530" s="446"/>
      <c r="J530" s="446"/>
    </row>
    <row r="531" spans="2:10" ht="12.75">
      <c r="B531" s="446"/>
      <c r="C531" s="446"/>
      <c r="D531" s="446"/>
      <c r="E531" s="446"/>
      <c r="F531" s="446"/>
      <c r="G531" s="446"/>
      <c r="H531" s="446"/>
      <c r="I531" s="446"/>
      <c r="J531" s="446"/>
    </row>
    <row r="532" spans="2:10" ht="12.75">
      <c r="B532" s="446"/>
      <c r="C532" s="446"/>
      <c r="D532" s="446"/>
      <c r="E532" s="446"/>
      <c r="F532" s="446"/>
      <c r="G532" s="446"/>
      <c r="H532" s="446"/>
      <c r="I532" s="446"/>
      <c r="J532" s="446"/>
    </row>
    <row r="533" spans="2:10" ht="12.75">
      <c r="B533" s="446"/>
      <c r="C533" s="446"/>
      <c r="D533" s="446"/>
      <c r="E533" s="446"/>
      <c r="F533" s="446"/>
      <c r="G533" s="446"/>
      <c r="H533" s="446"/>
      <c r="I533" s="446"/>
      <c r="J533" s="446"/>
    </row>
    <row r="534" spans="2:10" ht="12.75">
      <c r="B534" s="446"/>
      <c r="C534" s="446"/>
      <c r="D534" s="446"/>
      <c r="E534" s="446"/>
      <c r="F534" s="446"/>
      <c r="G534" s="446"/>
      <c r="H534" s="446"/>
      <c r="I534" s="446"/>
      <c r="J534" s="446"/>
    </row>
    <row r="535" spans="2:10" ht="12.75">
      <c r="B535" s="446"/>
      <c r="C535" s="446"/>
      <c r="D535" s="446"/>
      <c r="E535" s="446"/>
      <c r="F535" s="446"/>
      <c r="G535" s="446"/>
      <c r="H535" s="446"/>
      <c r="I535" s="446"/>
      <c r="J535" s="446"/>
    </row>
    <row r="536" spans="2:10" ht="12.75">
      <c r="B536" s="446"/>
      <c r="C536" s="446"/>
      <c r="D536" s="446"/>
      <c r="E536" s="446"/>
      <c r="F536" s="446"/>
      <c r="G536" s="446"/>
      <c r="H536" s="446"/>
      <c r="I536" s="446"/>
      <c r="J536" s="446"/>
    </row>
    <row r="537" spans="2:10" ht="12.75">
      <c r="B537" s="446"/>
      <c r="C537" s="446"/>
      <c r="D537" s="446"/>
      <c r="E537" s="446"/>
      <c r="F537" s="446"/>
      <c r="G537" s="446"/>
      <c r="H537" s="446"/>
      <c r="I537" s="446"/>
      <c r="J537" s="446"/>
    </row>
    <row r="538" spans="2:10" ht="12.75">
      <c r="B538" s="446"/>
      <c r="C538" s="446"/>
      <c r="D538" s="446"/>
      <c r="E538" s="446"/>
      <c r="F538" s="446"/>
      <c r="G538" s="446"/>
      <c r="H538" s="446"/>
      <c r="I538" s="446"/>
      <c r="J538" s="446"/>
    </row>
    <row r="539" spans="2:10" ht="12.75">
      <c r="B539" s="446"/>
      <c r="C539" s="446"/>
      <c r="D539" s="446"/>
      <c r="E539" s="446"/>
      <c r="F539" s="446"/>
      <c r="G539" s="446"/>
      <c r="H539" s="446"/>
      <c r="I539" s="446"/>
      <c r="J539" s="446"/>
    </row>
  </sheetData>
  <sheetProtection/>
  <mergeCells count="1">
    <mergeCell ref="E6:G6"/>
  </mergeCells>
  <printOptions/>
  <pageMargins left="0.1968503937007874" right="0" top="0.4724409448818898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49">
      <selection activeCell="A51" sqref="A51:I51"/>
    </sheetView>
  </sheetViews>
  <sheetFormatPr defaultColWidth="9.140625" defaultRowHeight="12.75"/>
  <cols>
    <col min="1" max="1" width="5.421875" style="664" customWidth="1"/>
    <col min="2" max="2" width="8.7109375" style="664" customWidth="1"/>
    <col min="3" max="3" width="6.57421875" style="664" customWidth="1"/>
    <col min="4" max="4" width="42.140625" style="664" customWidth="1"/>
    <col min="5" max="5" width="14.00390625" style="664" customWidth="1"/>
    <col min="6" max="6" width="13.140625" style="664" customWidth="1"/>
    <col min="7" max="7" width="14.00390625" style="664" customWidth="1"/>
    <col min="8" max="8" width="40.57421875" style="664" customWidth="1"/>
    <col min="9" max="9" width="14.28125" style="664" customWidth="1"/>
    <col min="10" max="10" width="2.8515625" style="664" customWidth="1"/>
    <col min="11" max="16384" width="9.140625" style="664" customWidth="1"/>
  </cols>
  <sheetData>
    <row r="1" spans="1:17" ht="14.25" customHeight="1">
      <c r="A1" s="662"/>
      <c r="B1" s="662"/>
      <c r="C1" s="662"/>
      <c r="D1" s="662"/>
      <c r="E1" s="662"/>
      <c r="F1" s="662"/>
      <c r="G1" s="662"/>
      <c r="H1" s="663" t="s">
        <v>337</v>
      </c>
      <c r="I1" s="662"/>
      <c r="J1" s="662"/>
      <c r="K1" s="662"/>
      <c r="L1" s="662"/>
      <c r="M1" s="662"/>
      <c r="O1" s="662"/>
      <c r="P1" s="662"/>
      <c r="Q1" s="662"/>
    </row>
    <row r="2" spans="1:17" ht="18.75">
      <c r="A2" s="662"/>
      <c r="B2" s="665"/>
      <c r="C2" s="662"/>
      <c r="D2" s="666"/>
      <c r="E2" s="662"/>
      <c r="F2" s="662"/>
      <c r="G2" s="662"/>
      <c r="H2" s="667" t="s">
        <v>372</v>
      </c>
      <c r="I2" s="662"/>
      <c r="J2" s="662"/>
      <c r="K2" s="662"/>
      <c r="L2" s="662"/>
      <c r="M2" s="662"/>
      <c r="O2" s="662"/>
      <c r="P2" s="662"/>
      <c r="Q2" s="662"/>
    </row>
    <row r="3" spans="1:17" ht="14.25" customHeight="1">
      <c r="A3" s="662"/>
      <c r="B3" s="662"/>
      <c r="C3" s="662"/>
      <c r="D3" s="668"/>
      <c r="H3" s="663" t="s">
        <v>368</v>
      </c>
      <c r="I3" s="662"/>
      <c r="J3" s="662"/>
      <c r="K3" s="662"/>
      <c r="L3" s="662"/>
      <c r="M3" s="662"/>
      <c r="O3" s="662"/>
      <c r="P3" s="662"/>
      <c r="Q3" s="662"/>
    </row>
    <row r="4" spans="2:17" ht="18" customHeight="1">
      <c r="B4" s="669"/>
      <c r="C4" s="670" t="s">
        <v>373</v>
      </c>
      <c r="D4" s="670"/>
      <c r="E4" s="670"/>
      <c r="F4" s="670"/>
      <c r="G4" s="670"/>
      <c r="H4" s="671"/>
      <c r="I4" s="669"/>
      <c r="J4" s="669"/>
      <c r="K4" s="669"/>
      <c r="L4" s="669"/>
      <c r="M4" s="669"/>
      <c r="N4" s="669"/>
      <c r="O4" s="669"/>
      <c r="P4" s="669"/>
      <c r="Q4" s="669"/>
    </row>
    <row r="5" spans="1:16" ht="12" customHeight="1" thickBot="1">
      <c r="A5" s="669"/>
      <c r="B5" s="669"/>
      <c r="C5" s="669"/>
      <c r="D5" s="669"/>
      <c r="E5" s="669"/>
      <c r="F5" s="669"/>
      <c r="G5" s="669"/>
      <c r="H5" s="669"/>
      <c r="I5" s="672" t="s">
        <v>374</v>
      </c>
      <c r="J5" s="669"/>
      <c r="K5" s="669"/>
      <c r="L5" s="669"/>
      <c r="M5" s="669"/>
      <c r="N5" s="669"/>
      <c r="O5" s="669"/>
      <c r="P5" s="669"/>
    </row>
    <row r="6" spans="1:9" ht="64.5" customHeight="1" thickBot="1">
      <c r="A6" s="673" t="s">
        <v>0</v>
      </c>
      <c r="B6" s="674" t="s">
        <v>1</v>
      </c>
      <c r="C6" s="675" t="s">
        <v>2</v>
      </c>
      <c r="D6" s="674" t="s">
        <v>44</v>
      </c>
      <c r="E6" s="676" t="s">
        <v>375</v>
      </c>
      <c r="F6" s="676" t="s">
        <v>332</v>
      </c>
      <c r="G6" s="676" t="s">
        <v>376</v>
      </c>
      <c r="H6" s="674" t="s">
        <v>377</v>
      </c>
      <c r="I6" s="677" t="s">
        <v>378</v>
      </c>
    </row>
    <row r="7" spans="1:9" ht="9.75" customHeight="1">
      <c r="A7" s="678">
        <v>1</v>
      </c>
      <c r="B7" s="679">
        <v>2</v>
      </c>
      <c r="C7" s="679">
        <v>3</v>
      </c>
      <c r="D7" s="679">
        <v>4</v>
      </c>
      <c r="E7" s="679">
        <v>5</v>
      </c>
      <c r="F7" s="679"/>
      <c r="G7" s="679"/>
      <c r="H7" s="680">
        <v>6</v>
      </c>
      <c r="I7" s="681">
        <v>7</v>
      </c>
    </row>
    <row r="8" spans="1:9" ht="18" customHeight="1">
      <c r="A8" s="682" t="s">
        <v>65</v>
      </c>
      <c r="B8" s="683"/>
      <c r="C8" s="683"/>
      <c r="D8" s="684" t="s">
        <v>66</v>
      </c>
      <c r="E8" s="685">
        <f>E9</f>
        <v>3657000</v>
      </c>
      <c r="F8" s="685">
        <f>F9</f>
        <v>0</v>
      </c>
      <c r="G8" s="685">
        <f>G9</f>
        <v>3657000</v>
      </c>
      <c r="H8" s="686"/>
      <c r="I8" s="687"/>
    </row>
    <row r="9" spans="1:9" ht="18" customHeight="1">
      <c r="A9" s="688"/>
      <c r="B9" s="689" t="s">
        <v>67</v>
      </c>
      <c r="C9" s="690"/>
      <c r="D9" s="691" t="s">
        <v>379</v>
      </c>
      <c r="E9" s="692">
        <f>SUM(E10:E16)</f>
        <v>3657000</v>
      </c>
      <c r="F9" s="692">
        <f>SUM(F10:F16)</f>
        <v>0</v>
      </c>
      <c r="G9" s="692">
        <f>SUM(G10:G16)</f>
        <v>3657000</v>
      </c>
      <c r="H9" s="693"/>
      <c r="I9" s="687"/>
    </row>
    <row r="10" spans="1:9" ht="24">
      <c r="A10" s="688"/>
      <c r="B10" s="694"/>
      <c r="C10" s="695">
        <v>6050</v>
      </c>
      <c r="D10" s="696" t="s">
        <v>380</v>
      </c>
      <c r="E10" s="697">
        <v>3424000</v>
      </c>
      <c r="F10" s="697"/>
      <c r="G10" s="697">
        <f aca="true" t="shared" si="0" ref="G10:G16">E10+F10</f>
        <v>3424000</v>
      </c>
      <c r="H10" s="698" t="s">
        <v>381</v>
      </c>
      <c r="I10" s="699" t="s">
        <v>382</v>
      </c>
    </row>
    <row r="11" spans="1:9" ht="24">
      <c r="A11" s="688"/>
      <c r="B11" s="694"/>
      <c r="C11" s="695">
        <v>6050</v>
      </c>
      <c r="D11" s="696" t="s">
        <v>380</v>
      </c>
      <c r="E11" s="697">
        <v>10000</v>
      </c>
      <c r="F11" s="697"/>
      <c r="G11" s="697">
        <f t="shared" si="0"/>
        <v>10000</v>
      </c>
      <c r="H11" s="698" t="s">
        <v>383</v>
      </c>
      <c r="I11" s="699" t="s">
        <v>382</v>
      </c>
    </row>
    <row r="12" spans="1:9" ht="24">
      <c r="A12" s="688"/>
      <c r="B12" s="694"/>
      <c r="C12" s="695">
        <v>6050</v>
      </c>
      <c r="D12" s="696" t="s">
        <v>380</v>
      </c>
      <c r="E12" s="697">
        <v>100000</v>
      </c>
      <c r="F12" s="697"/>
      <c r="G12" s="697">
        <f t="shared" si="0"/>
        <v>100000</v>
      </c>
      <c r="H12" s="698" t="s">
        <v>384</v>
      </c>
      <c r="I12" s="699" t="s">
        <v>382</v>
      </c>
    </row>
    <row r="13" spans="1:9" ht="24">
      <c r="A13" s="688"/>
      <c r="B13" s="694"/>
      <c r="C13" s="695">
        <v>6050</v>
      </c>
      <c r="D13" s="696" t="s">
        <v>380</v>
      </c>
      <c r="E13" s="697">
        <v>10000</v>
      </c>
      <c r="F13" s="697"/>
      <c r="G13" s="697">
        <f t="shared" si="0"/>
        <v>10000</v>
      </c>
      <c r="H13" s="698" t="s">
        <v>385</v>
      </c>
      <c r="I13" s="699" t="s">
        <v>382</v>
      </c>
    </row>
    <row r="14" spans="1:9" ht="24">
      <c r="A14" s="688"/>
      <c r="B14" s="694"/>
      <c r="C14" s="695">
        <v>6050</v>
      </c>
      <c r="D14" s="696" t="s">
        <v>380</v>
      </c>
      <c r="E14" s="697">
        <v>20000</v>
      </c>
      <c r="F14" s="697"/>
      <c r="G14" s="697">
        <f t="shared" si="0"/>
        <v>20000</v>
      </c>
      <c r="H14" s="700" t="s">
        <v>386</v>
      </c>
      <c r="I14" s="699" t="s">
        <v>382</v>
      </c>
    </row>
    <row r="15" spans="1:9" ht="24">
      <c r="A15" s="688"/>
      <c r="B15" s="694"/>
      <c r="C15" s="695">
        <v>6050</v>
      </c>
      <c r="D15" s="696" t="s">
        <v>380</v>
      </c>
      <c r="E15" s="697">
        <v>90000</v>
      </c>
      <c r="F15" s="697"/>
      <c r="G15" s="697">
        <f t="shared" si="0"/>
        <v>90000</v>
      </c>
      <c r="H15" s="700" t="s">
        <v>387</v>
      </c>
      <c r="I15" s="699" t="s">
        <v>382</v>
      </c>
    </row>
    <row r="16" spans="1:9" ht="27" customHeight="1">
      <c r="A16" s="688"/>
      <c r="B16" s="694"/>
      <c r="C16" s="695">
        <v>6050</v>
      </c>
      <c r="D16" s="696" t="s">
        <v>380</v>
      </c>
      <c r="E16" s="697">
        <v>3000</v>
      </c>
      <c r="F16" s="697"/>
      <c r="G16" s="697">
        <f t="shared" si="0"/>
        <v>3000</v>
      </c>
      <c r="H16" s="700" t="s">
        <v>388</v>
      </c>
      <c r="I16" s="699" t="s">
        <v>382</v>
      </c>
    </row>
    <row r="17" spans="1:9" ht="15" customHeight="1">
      <c r="A17" s="701">
        <v>600</v>
      </c>
      <c r="B17" s="702"/>
      <c r="C17" s="702"/>
      <c r="D17" s="684" t="s">
        <v>68</v>
      </c>
      <c r="E17" s="703">
        <f>E18+E20</f>
        <v>514000</v>
      </c>
      <c r="F17" s="703">
        <f>F18+F20</f>
        <v>77750</v>
      </c>
      <c r="G17" s="703">
        <f>G18+G20</f>
        <v>591750</v>
      </c>
      <c r="H17" s="704"/>
      <c r="I17" s="687"/>
    </row>
    <row r="18" spans="1:9" ht="17.25" customHeight="1">
      <c r="A18" s="701"/>
      <c r="B18" s="690">
        <v>60014</v>
      </c>
      <c r="C18" s="690"/>
      <c r="D18" s="691" t="s">
        <v>69</v>
      </c>
      <c r="E18" s="692">
        <f>E19</f>
        <v>200000</v>
      </c>
      <c r="F18" s="692"/>
      <c r="G18" s="692">
        <f>G19</f>
        <v>200000</v>
      </c>
      <c r="H18" s="704"/>
      <c r="I18" s="687"/>
    </row>
    <row r="19" spans="1:9" ht="36.75" customHeight="1">
      <c r="A19" s="701"/>
      <c r="B19" s="702"/>
      <c r="C19" s="695">
        <v>6300</v>
      </c>
      <c r="D19" s="696" t="s">
        <v>253</v>
      </c>
      <c r="E19" s="705">
        <v>200000</v>
      </c>
      <c r="F19" s="705"/>
      <c r="G19" s="697">
        <f>E19+F19</f>
        <v>200000</v>
      </c>
      <c r="H19" s="698" t="s">
        <v>389</v>
      </c>
      <c r="I19" s="706" t="s">
        <v>390</v>
      </c>
    </row>
    <row r="20" spans="1:9" ht="16.5" customHeight="1">
      <c r="A20" s="688"/>
      <c r="B20" s="690">
        <v>60016</v>
      </c>
      <c r="C20" s="690"/>
      <c r="D20" s="691" t="s">
        <v>162</v>
      </c>
      <c r="E20" s="707">
        <f>SUM(E21:E25)</f>
        <v>314000</v>
      </c>
      <c r="F20" s="707">
        <f>SUM(F21:F25)</f>
        <v>77750</v>
      </c>
      <c r="G20" s="707">
        <f>SUM(G21:G25)</f>
        <v>391750</v>
      </c>
      <c r="H20" s="708"/>
      <c r="I20" s="709"/>
    </row>
    <row r="21" spans="1:9" ht="16.5" customHeight="1">
      <c r="A21" s="710"/>
      <c r="B21" s="711"/>
      <c r="C21" s="712">
        <v>6050</v>
      </c>
      <c r="D21" s="696" t="s">
        <v>380</v>
      </c>
      <c r="E21" s="697">
        <v>271000</v>
      </c>
      <c r="F21" s="697"/>
      <c r="G21" s="697">
        <f>E21+F21</f>
        <v>271000</v>
      </c>
      <c r="H21" s="708" t="s">
        <v>391</v>
      </c>
      <c r="I21" s="699" t="s">
        <v>382</v>
      </c>
    </row>
    <row r="22" spans="1:9" ht="16.5" customHeight="1">
      <c r="A22" s="710"/>
      <c r="B22" s="711"/>
      <c r="C22" s="712">
        <v>6050</v>
      </c>
      <c r="D22" s="696" t="s">
        <v>380</v>
      </c>
      <c r="E22" s="697">
        <v>15000</v>
      </c>
      <c r="F22" s="697"/>
      <c r="G22" s="697">
        <f>E22+F22</f>
        <v>15000</v>
      </c>
      <c r="H22" s="708" t="s">
        <v>392</v>
      </c>
      <c r="I22" s="699" t="s">
        <v>382</v>
      </c>
    </row>
    <row r="23" spans="1:9" ht="28.5" customHeight="1">
      <c r="A23" s="710"/>
      <c r="B23" s="711"/>
      <c r="C23" s="712">
        <v>6050</v>
      </c>
      <c r="D23" s="696" t="s">
        <v>380</v>
      </c>
      <c r="E23" s="697">
        <v>20000</v>
      </c>
      <c r="F23" s="697"/>
      <c r="G23" s="697">
        <f>E23+F23</f>
        <v>20000</v>
      </c>
      <c r="H23" s="700" t="s">
        <v>386</v>
      </c>
      <c r="I23" s="699" t="s">
        <v>382</v>
      </c>
    </row>
    <row r="24" spans="1:9" ht="22.5" customHeight="1">
      <c r="A24" s="710"/>
      <c r="B24" s="711"/>
      <c r="C24" s="712">
        <v>6050</v>
      </c>
      <c r="D24" s="696" t="s">
        <v>509</v>
      </c>
      <c r="E24" s="697">
        <v>8000</v>
      </c>
      <c r="F24" s="697">
        <v>15875</v>
      </c>
      <c r="G24" s="697">
        <f>E24+F24</f>
        <v>23875</v>
      </c>
      <c r="H24" s="700" t="s">
        <v>393</v>
      </c>
      <c r="I24" s="699" t="s">
        <v>382</v>
      </c>
    </row>
    <row r="25" spans="1:9" ht="22.5" customHeight="1">
      <c r="A25" s="688"/>
      <c r="B25" s="716"/>
      <c r="C25" s="695">
        <v>6050</v>
      </c>
      <c r="D25" s="696" t="s">
        <v>380</v>
      </c>
      <c r="E25" s="697">
        <v>0</v>
      </c>
      <c r="F25" s="697">
        <v>61875</v>
      </c>
      <c r="G25" s="697">
        <f>E25+F25</f>
        <v>61875</v>
      </c>
      <c r="H25" s="708" t="s">
        <v>415</v>
      </c>
      <c r="I25" s="699" t="s">
        <v>382</v>
      </c>
    </row>
    <row r="26" spans="1:9" ht="18" customHeight="1">
      <c r="A26" s="701">
        <v>700</v>
      </c>
      <c r="B26" s="702"/>
      <c r="C26" s="702"/>
      <c r="D26" s="684" t="s">
        <v>9</v>
      </c>
      <c r="E26" s="703">
        <f aca="true" t="shared" si="1" ref="E26:G27">E27</f>
        <v>20000</v>
      </c>
      <c r="F26" s="703">
        <f t="shared" si="1"/>
        <v>0</v>
      </c>
      <c r="G26" s="703">
        <f t="shared" si="1"/>
        <v>20000</v>
      </c>
      <c r="H26" s="700"/>
      <c r="I26" s="699"/>
    </row>
    <row r="27" spans="1:9" ht="18" customHeight="1">
      <c r="A27" s="710"/>
      <c r="B27" s="713">
        <v>70001</v>
      </c>
      <c r="C27" s="714"/>
      <c r="D27" s="715" t="s">
        <v>353</v>
      </c>
      <c r="E27" s="692">
        <f t="shared" si="1"/>
        <v>20000</v>
      </c>
      <c r="F27" s="692">
        <f t="shared" si="1"/>
        <v>0</v>
      </c>
      <c r="G27" s="692">
        <f t="shared" si="1"/>
        <v>20000</v>
      </c>
      <c r="H27" s="700"/>
      <c r="I27" s="699"/>
    </row>
    <row r="28" spans="1:9" ht="18" customHeight="1">
      <c r="A28" s="688"/>
      <c r="B28" s="716"/>
      <c r="C28" s="695">
        <v>6050</v>
      </c>
      <c r="D28" s="696" t="s">
        <v>380</v>
      </c>
      <c r="E28" s="697">
        <v>20000</v>
      </c>
      <c r="F28" s="697"/>
      <c r="G28" s="697">
        <f>E28+F28</f>
        <v>20000</v>
      </c>
      <c r="H28" s="700" t="s">
        <v>394</v>
      </c>
      <c r="I28" s="699" t="s">
        <v>382</v>
      </c>
    </row>
    <row r="29" spans="1:9" ht="18" customHeight="1">
      <c r="A29" s="701">
        <v>750</v>
      </c>
      <c r="B29" s="717"/>
      <c r="C29" s="717"/>
      <c r="D29" s="718" t="s">
        <v>11</v>
      </c>
      <c r="E29" s="703">
        <f>E30</f>
        <v>41000</v>
      </c>
      <c r="F29" s="703">
        <f>F30</f>
        <v>0</v>
      </c>
      <c r="G29" s="703">
        <f>G30</f>
        <v>41000</v>
      </c>
      <c r="H29" s="719"/>
      <c r="I29" s="687"/>
    </row>
    <row r="30" spans="1:9" ht="18" customHeight="1">
      <c r="A30" s="688"/>
      <c r="B30" s="690">
        <v>75023</v>
      </c>
      <c r="C30" s="690"/>
      <c r="D30" s="691" t="s">
        <v>70</v>
      </c>
      <c r="E30" s="692">
        <f>E31+E32</f>
        <v>41000</v>
      </c>
      <c r="F30" s="692">
        <f>F31+F32</f>
        <v>0</v>
      </c>
      <c r="G30" s="692">
        <f>G31+G32</f>
        <v>41000</v>
      </c>
      <c r="H30" s="693"/>
      <c r="I30" s="687"/>
    </row>
    <row r="31" spans="1:9" ht="25.5" customHeight="1">
      <c r="A31" s="688"/>
      <c r="B31" s="690"/>
      <c r="C31" s="695">
        <v>6050</v>
      </c>
      <c r="D31" s="696" t="s">
        <v>380</v>
      </c>
      <c r="E31" s="705">
        <v>21000</v>
      </c>
      <c r="F31" s="705"/>
      <c r="G31" s="697">
        <f>E31+F31</f>
        <v>21000</v>
      </c>
      <c r="H31" s="698" t="s">
        <v>510</v>
      </c>
      <c r="I31" s="699" t="s">
        <v>382</v>
      </c>
    </row>
    <row r="32" spans="1:9" ht="24">
      <c r="A32" s="688"/>
      <c r="B32" s="716"/>
      <c r="C32" s="695">
        <v>6060</v>
      </c>
      <c r="D32" s="720" t="s">
        <v>395</v>
      </c>
      <c r="E32" s="697">
        <v>20000</v>
      </c>
      <c r="F32" s="697"/>
      <c r="G32" s="697">
        <f>E32+F32</f>
        <v>20000</v>
      </c>
      <c r="H32" s="698" t="s">
        <v>396</v>
      </c>
      <c r="I32" s="699" t="s">
        <v>382</v>
      </c>
    </row>
    <row r="33" spans="1:9" ht="25.5">
      <c r="A33" s="701">
        <v>754</v>
      </c>
      <c r="B33" s="717"/>
      <c r="C33" s="717"/>
      <c r="D33" s="721" t="s">
        <v>18</v>
      </c>
      <c r="E33" s="703">
        <f aca="true" t="shared" si="2" ref="E33:G34">E34</f>
        <v>32500</v>
      </c>
      <c r="F33" s="703">
        <f t="shared" si="2"/>
        <v>0</v>
      </c>
      <c r="G33" s="703">
        <f t="shared" si="2"/>
        <v>32500</v>
      </c>
      <c r="H33" s="698"/>
      <c r="I33" s="699"/>
    </row>
    <row r="34" spans="1:9" ht="12.75">
      <c r="A34" s="688"/>
      <c r="B34" s="722">
        <v>75405</v>
      </c>
      <c r="C34" s="714"/>
      <c r="D34" s="723" t="s">
        <v>361</v>
      </c>
      <c r="E34" s="692">
        <f t="shared" si="2"/>
        <v>32500</v>
      </c>
      <c r="F34" s="692">
        <f t="shared" si="2"/>
        <v>0</v>
      </c>
      <c r="G34" s="692">
        <f t="shared" si="2"/>
        <v>32500</v>
      </c>
      <c r="H34" s="698"/>
      <c r="I34" s="699"/>
    </row>
    <row r="35" spans="1:9" ht="24">
      <c r="A35" s="688"/>
      <c r="B35" s="716"/>
      <c r="C35" s="724" t="s">
        <v>362</v>
      </c>
      <c r="D35" s="725" t="s">
        <v>363</v>
      </c>
      <c r="E35" s="697">
        <v>32500</v>
      </c>
      <c r="F35" s="697"/>
      <c r="G35" s="697">
        <f>E35+F35</f>
        <v>32500</v>
      </c>
      <c r="H35" s="698" t="s">
        <v>397</v>
      </c>
      <c r="I35" s="699" t="s">
        <v>382</v>
      </c>
    </row>
    <row r="36" spans="1:9" ht="16.5" customHeight="1">
      <c r="A36" s="726" t="s">
        <v>118</v>
      </c>
      <c r="B36" s="727"/>
      <c r="C36" s="728"/>
      <c r="D36" s="718" t="s">
        <v>36</v>
      </c>
      <c r="E36" s="703">
        <f>E37+E39</f>
        <v>29000</v>
      </c>
      <c r="F36" s="703">
        <f>F37+F39</f>
        <v>0</v>
      </c>
      <c r="G36" s="703">
        <f>G37+G39</f>
        <v>29000</v>
      </c>
      <c r="H36" s="698"/>
      <c r="I36" s="699"/>
    </row>
    <row r="37" spans="1:9" ht="16.5" customHeight="1">
      <c r="A37" s="729"/>
      <c r="B37" s="730" t="s">
        <v>122</v>
      </c>
      <c r="C37" s="731"/>
      <c r="D37" s="732" t="s">
        <v>38</v>
      </c>
      <c r="E37" s="692">
        <f>E38</f>
        <v>7000</v>
      </c>
      <c r="F37" s="692"/>
      <c r="G37" s="692">
        <f>G38</f>
        <v>7000</v>
      </c>
      <c r="H37" s="698"/>
      <c r="I37" s="699"/>
    </row>
    <row r="38" spans="1:9" ht="24">
      <c r="A38" s="729"/>
      <c r="B38" s="727"/>
      <c r="C38" s="695">
        <v>6060</v>
      </c>
      <c r="D38" s="696" t="s">
        <v>395</v>
      </c>
      <c r="E38" s="705">
        <v>7000</v>
      </c>
      <c r="F38" s="705"/>
      <c r="G38" s="697">
        <f>E38+F38</f>
        <v>7000</v>
      </c>
      <c r="H38" s="698" t="s">
        <v>398</v>
      </c>
      <c r="I38" s="699" t="s">
        <v>399</v>
      </c>
    </row>
    <row r="39" spans="1:9" ht="16.5" customHeight="1">
      <c r="A39" s="729"/>
      <c r="B39" s="730" t="s">
        <v>123</v>
      </c>
      <c r="C39" s="731"/>
      <c r="D39" s="732" t="s">
        <v>159</v>
      </c>
      <c r="E39" s="692">
        <f>E40</f>
        <v>22000</v>
      </c>
      <c r="F39" s="692">
        <f>F40</f>
        <v>0</v>
      </c>
      <c r="G39" s="692">
        <f>G40</f>
        <v>22000</v>
      </c>
      <c r="H39" s="698"/>
      <c r="I39" s="699"/>
    </row>
    <row r="40" spans="1:9" ht="30.75" customHeight="1">
      <c r="A40" s="729"/>
      <c r="B40" s="727"/>
      <c r="C40" s="695">
        <v>6060</v>
      </c>
      <c r="D40" s="696" t="s">
        <v>395</v>
      </c>
      <c r="E40" s="705">
        <v>22000</v>
      </c>
      <c r="F40" s="705"/>
      <c r="G40" s="697">
        <f>E40+F40</f>
        <v>22000</v>
      </c>
      <c r="H40" s="698" t="s">
        <v>400</v>
      </c>
      <c r="I40" s="699" t="s">
        <v>399</v>
      </c>
    </row>
    <row r="41" spans="1:9" ht="16.5" customHeight="1">
      <c r="A41" s="726" t="s">
        <v>50</v>
      </c>
      <c r="B41" s="727"/>
      <c r="C41" s="728"/>
      <c r="D41" s="718" t="s">
        <v>39</v>
      </c>
      <c r="E41" s="703">
        <f aca="true" t="shared" si="3" ref="E41:G42">E42</f>
        <v>23000</v>
      </c>
      <c r="F41" s="703">
        <f t="shared" si="3"/>
        <v>0</v>
      </c>
      <c r="G41" s="703">
        <f t="shared" si="3"/>
        <v>23000</v>
      </c>
      <c r="H41" s="698"/>
      <c r="I41" s="699"/>
    </row>
    <row r="42" spans="1:9" ht="16.5" customHeight="1">
      <c r="A42" s="733"/>
      <c r="B42" s="730" t="s">
        <v>136</v>
      </c>
      <c r="C42" s="731"/>
      <c r="D42" s="732" t="s">
        <v>40</v>
      </c>
      <c r="E42" s="692">
        <f t="shared" si="3"/>
        <v>23000</v>
      </c>
      <c r="F42" s="692">
        <f t="shared" si="3"/>
        <v>0</v>
      </c>
      <c r="G42" s="692">
        <f t="shared" si="3"/>
        <v>23000</v>
      </c>
      <c r="H42" s="698"/>
      <c r="I42" s="699"/>
    </row>
    <row r="43" spans="1:9" ht="24">
      <c r="A43" s="733"/>
      <c r="B43" s="734"/>
      <c r="C43" s="695">
        <v>6060</v>
      </c>
      <c r="D43" s="696" t="s">
        <v>395</v>
      </c>
      <c r="E43" s="697">
        <v>23000</v>
      </c>
      <c r="F43" s="697"/>
      <c r="G43" s="697">
        <f>E43+F43</f>
        <v>23000</v>
      </c>
      <c r="H43" s="698" t="s">
        <v>401</v>
      </c>
      <c r="I43" s="706" t="s">
        <v>402</v>
      </c>
    </row>
    <row r="44" spans="1:9" ht="25.5">
      <c r="A44" s="735" t="s">
        <v>145</v>
      </c>
      <c r="B44" s="736"/>
      <c r="C44" s="736"/>
      <c r="D44" s="737" t="s">
        <v>42</v>
      </c>
      <c r="E44" s="703">
        <f>E45+E47+E49</f>
        <v>425500</v>
      </c>
      <c r="F44" s="703">
        <f>F45+F47+F49</f>
        <v>0</v>
      </c>
      <c r="G44" s="703">
        <f>G45+G47+G49</f>
        <v>425500</v>
      </c>
      <c r="H44" s="698"/>
      <c r="I44" s="699"/>
    </row>
    <row r="45" spans="1:9" ht="15.75" customHeight="1">
      <c r="A45" s="735"/>
      <c r="B45" s="714" t="s">
        <v>347</v>
      </c>
      <c r="C45" s="738"/>
      <c r="D45" s="723" t="s">
        <v>348</v>
      </c>
      <c r="E45" s="692">
        <f>E46</f>
        <v>28000</v>
      </c>
      <c r="F45" s="692">
        <f>F46</f>
        <v>0</v>
      </c>
      <c r="G45" s="692">
        <f>G46</f>
        <v>28000</v>
      </c>
      <c r="H45" s="698"/>
      <c r="I45" s="699"/>
    </row>
    <row r="46" spans="1:9" ht="36">
      <c r="A46" s="735"/>
      <c r="B46" s="736"/>
      <c r="C46" s="739">
        <v>6210</v>
      </c>
      <c r="D46" s="740" t="s">
        <v>349</v>
      </c>
      <c r="E46" s="705">
        <v>28000</v>
      </c>
      <c r="F46" s="705"/>
      <c r="G46" s="697">
        <f>E46+F46</f>
        <v>28000</v>
      </c>
      <c r="H46" s="698" t="s">
        <v>403</v>
      </c>
      <c r="I46" s="699" t="s">
        <v>404</v>
      </c>
    </row>
    <row r="47" spans="1:9" ht="16.5" customHeight="1">
      <c r="A47" s="741"/>
      <c r="B47" s="730" t="s">
        <v>147</v>
      </c>
      <c r="C47" s="731"/>
      <c r="D47" s="732" t="s">
        <v>189</v>
      </c>
      <c r="E47" s="692">
        <f>E48</f>
        <v>70000</v>
      </c>
      <c r="F47" s="692">
        <f>F48</f>
        <v>0</v>
      </c>
      <c r="G47" s="692">
        <f>G48</f>
        <v>70000</v>
      </c>
      <c r="H47" s="742"/>
      <c r="I47" s="699"/>
    </row>
    <row r="48" spans="1:9" ht="16.5" customHeight="1">
      <c r="A48" s="743"/>
      <c r="B48" s="736"/>
      <c r="C48" s="695">
        <v>6050</v>
      </c>
      <c r="D48" s="696" t="s">
        <v>380</v>
      </c>
      <c r="E48" s="705">
        <v>70000</v>
      </c>
      <c r="F48" s="705"/>
      <c r="G48" s="697">
        <f>E48+F48</f>
        <v>70000</v>
      </c>
      <c r="H48" s="698" t="s">
        <v>405</v>
      </c>
      <c r="I48" s="699" t="s">
        <v>382</v>
      </c>
    </row>
    <row r="49" spans="1:9" ht="16.5" customHeight="1">
      <c r="A49" s="710"/>
      <c r="B49" s="730" t="s">
        <v>148</v>
      </c>
      <c r="C49" s="731"/>
      <c r="D49" s="732" t="s">
        <v>165</v>
      </c>
      <c r="E49" s="692">
        <f>SUM(E50:E55)</f>
        <v>327500</v>
      </c>
      <c r="F49" s="692">
        <f>SUM(F50:F55)</f>
        <v>0</v>
      </c>
      <c r="G49" s="692">
        <f>SUM(G50:G55)</f>
        <v>327500</v>
      </c>
      <c r="H49" s="698"/>
      <c r="I49" s="699"/>
    </row>
    <row r="50" spans="1:9" ht="17.25" customHeight="1">
      <c r="A50" s="710"/>
      <c r="B50" s="744"/>
      <c r="C50" s="695">
        <v>6050</v>
      </c>
      <c r="D50" s="696" t="s">
        <v>380</v>
      </c>
      <c r="E50" s="705">
        <v>224500</v>
      </c>
      <c r="F50" s="705"/>
      <c r="G50" s="697">
        <f aca="true" t="shared" si="4" ref="G50:G55">E50+F50</f>
        <v>224500</v>
      </c>
      <c r="H50" s="698" t="s">
        <v>406</v>
      </c>
      <c r="I50" s="699" t="s">
        <v>382</v>
      </c>
    </row>
    <row r="51" spans="1:9" ht="26.25" customHeight="1">
      <c r="A51" s="688"/>
      <c r="B51" s="716"/>
      <c r="C51" s="695">
        <v>6050</v>
      </c>
      <c r="D51" s="696" t="s">
        <v>380</v>
      </c>
      <c r="E51" s="697">
        <v>75000</v>
      </c>
      <c r="F51" s="697"/>
      <c r="G51" s="697">
        <f t="shared" si="4"/>
        <v>75000</v>
      </c>
      <c r="H51" s="698" t="s">
        <v>407</v>
      </c>
      <c r="I51" s="699" t="s">
        <v>382</v>
      </c>
    </row>
    <row r="52" spans="1:9" ht="26.25" customHeight="1">
      <c r="A52" s="710"/>
      <c r="B52" s="711"/>
      <c r="C52" s="695">
        <v>6050</v>
      </c>
      <c r="D52" s="696" t="s">
        <v>380</v>
      </c>
      <c r="E52" s="697">
        <v>15000</v>
      </c>
      <c r="F52" s="697"/>
      <c r="G52" s="697">
        <f t="shared" si="4"/>
        <v>15000</v>
      </c>
      <c r="H52" s="698" t="s">
        <v>408</v>
      </c>
      <c r="I52" s="699" t="s">
        <v>382</v>
      </c>
    </row>
    <row r="53" spans="1:9" ht="24" customHeight="1">
      <c r="A53" s="710"/>
      <c r="B53" s="711"/>
      <c r="C53" s="712">
        <v>6050</v>
      </c>
      <c r="D53" s="696" t="s">
        <v>509</v>
      </c>
      <c r="E53" s="697">
        <v>6000</v>
      </c>
      <c r="F53" s="697"/>
      <c r="G53" s="697">
        <f t="shared" si="4"/>
        <v>6000</v>
      </c>
      <c r="H53" s="698" t="s">
        <v>409</v>
      </c>
      <c r="I53" s="699" t="s">
        <v>382</v>
      </c>
    </row>
    <row r="54" spans="1:9" ht="24" customHeight="1">
      <c r="A54" s="710"/>
      <c r="B54" s="711"/>
      <c r="C54" s="712">
        <v>6050</v>
      </c>
      <c r="D54" s="696" t="s">
        <v>509</v>
      </c>
      <c r="E54" s="697">
        <v>4000</v>
      </c>
      <c r="F54" s="697"/>
      <c r="G54" s="697">
        <f t="shared" si="4"/>
        <v>4000</v>
      </c>
      <c r="H54" s="698" t="s">
        <v>410</v>
      </c>
      <c r="I54" s="699" t="s">
        <v>382</v>
      </c>
    </row>
    <row r="55" spans="1:9" ht="24" customHeight="1">
      <c r="A55" s="688"/>
      <c r="B55" s="716"/>
      <c r="C55" s="695">
        <v>6050</v>
      </c>
      <c r="D55" s="696" t="s">
        <v>509</v>
      </c>
      <c r="E55" s="697">
        <v>3000</v>
      </c>
      <c r="F55" s="697"/>
      <c r="G55" s="697">
        <f t="shared" si="4"/>
        <v>3000</v>
      </c>
      <c r="H55" s="698" t="s">
        <v>411</v>
      </c>
      <c r="I55" s="699" t="s">
        <v>382</v>
      </c>
    </row>
    <row r="56" spans="1:9" ht="26.25" customHeight="1">
      <c r="A56" s="726" t="s">
        <v>71</v>
      </c>
      <c r="B56" s="727"/>
      <c r="C56" s="728"/>
      <c r="D56" s="684" t="s">
        <v>72</v>
      </c>
      <c r="E56" s="703">
        <f aca="true" t="shared" si="5" ref="E56:G57">E57</f>
        <v>118000</v>
      </c>
      <c r="F56" s="703">
        <f t="shared" si="5"/>
        <v>0</v>
      </c>
      <c r="G56" s="703">
        <f t="shared" si="5"/>
        <v>118000</v>
      </c>
      <c r="H56" s="698"/>
      <c r="I56" s="699"/>
    </row>
    <row r="57" spans="1:9" ht="16.5" customHeight="1">
      <c r="A57" s="745"/>
      <c r="B57" s="714" t="s">
        <v>260</v>
      </c>
      <c r="C57" s="738"/>
      <c r="D57" s="723" t="s">
        <v>261</v>
      </c>
      <c r="E57" s="692">
        <f t="shared" si="5"/>
        <v>118000</v>
      </c>
      <c r="F57" s="692">
        <f t="shared" si="5"/>
        <v>0</v>
      </c>
      <c r="G57" s="692">
        <f t="shared" si="5"/>
        <v>118000</v>
      </c>
      <c r="H57" s="698"/>
      <c r="I57" s="699"/>
    </row>
    <row r="58" spans="1:9" ht="44.25" customHeight="1">
      <c r="A58" s="688"/>
      <c r="B58" s="716"/>
      <c r="C58" s="695">
        <v>6220</v>
      </c>
      <c r="D58" s="740" t="s">
        <v>319</v>
      </c>
      <c r="E58" s="697">
        <v>118000</v>
      </c>
      <c r="F58" s="697"/>
      <c r="G58" s="697">
        <f>E58+F58</f>
        <v>118000</v>
      </c>
      <c r="H58" s="698" t="s">
        <v>412</v>
      </c>
      <c r="I58" s="699" t="s">
        <v>413</v>
      </c>
    </row>
    <row r="59" spans="1:9" ht="5.25" customHeight="1" thickBot="1">
      <c r="A59" s="746"/>
      <c r="B59" s="747"/>
      <c r="C59" s="748"/>
      <c r="D59" s="749"/>
      <c r="E59" s="750"/>
      <c r="F59" s="750"/>
      <c r="G59" s="750"/>
      <c r="H59" s="751"/>
      <c r="I59" s="752"/>
    </row>
    <row r="60" spans="1:9" ht="22.5" customHeight="1" thickBot="1">
      <c r="A60" s="753"/>
      <c r="B60" s="754"/>
      <c r="C60" s="754"/>
      <c r="D60" s="755" t="s">
        <v>414</v>
      </c>
      <c r="E60" s="756">
        <f>E8+E17+E26+E29+E33+E36+E41+E44+E56</f>
        <v>4860000</v>
      </c>
      <c r="F60" s="756">
        <f>F8+F17+F26+F29+F33+F36+F41+F44+F56</f>
        <v>77750</v>
      </c>
      <c r="G60" s="756">
        <f>G8+G17+G26+G29+G33+G36+G41+G44+G56</f>
        <v>4937750</v>
      </c>
      <c r="H60" s="757"/>
      <c r="I60" s="758"/>
    </row>
    <row r="61" spans="1:8" ht="12.75">
      <c r="A61" s="759"/>
      <c r="B61" s="759"/>
      <c r="C61" s="759"/>
      <c r="D61" s="759"/>
      <c r="E61" s="760"/>
      <c r="F61" s="760"/>
      <c r="G61" s="760"/>
      <c r="H61" s="761"/>
    </row>
    <row r="62" spans="1:8" ht="15.75">
      <c r="A62" s="759"/>
      <c r="B62" s="759"/>
      <c r="C62" s="759"/>
      <c r="D62" s="762"/>
      <c r="E62" s="763"/>
      <c r="F62" s="763"/>
      <c r="G62" s="763"/>
      <c r="H62" s="761"/>
    </row>
    <row r="63" spans="1:8" ht="12.75">
      <c r="A63" s="759"/>
      <c r="B63" s="759"/>
      <c r="C63" s="764"/>
      <c r="D63" s="765"/>
      <c r="E63" s="759"/>
      <c r="F63" s="759"/>
      <c r="G63" s="759"/>
      <c r="H63" s="766"/>
    </row>
    <row r="64" spans="1:8" ht="12.75">
      <c r="A64" s="759"/>
      <c r="B64" s="759"/>
      <c r="C64" s="759"/>
      <c r="D64" s="767"/>
      <c r="E64" s="759"/>
      <c r="F64" s="759"/>
      <c r="G64" s="759"/>
      <c r="H64" s="766"/>
    </row>
    <row r="65" spans="4:8" ht="12.75">
      <c r="D65" s="768"/>
      <c r="E65" s="765"/>
      <c r="F65" s="765"/>
      <c r="G65" s="765"/>
      <c r="H65" s="766"/>
    </row>
    <row r="66" spans="4:8" ht="12.75">
      <c r="D66" s="768"/>
      <c r="E66" s="765"/>
      <c r="F66" s="765"/>
      <c r="G66" s="765"/>
      <c r="H66" s="766"/>
    </row>
    <row r="67" spans="4:8" ht="12.75">
      <c r="D67" s="768"/>
      <c r="E67" s="765"/>
      <c r="F67" s="765"/>
      <c r="G67" s="765"/>
      <c r="H67" s="766"/>
    </row>
    <row r="68" spans="4:8" ht="12.75">
      <c r="D68" s="768"/>
      <c r="E68" s="765"/>
      <c r="F68" s="765"/>
      <c r="G68" s="765"/>
      <c r="H68" s="766"/>
    </row>
    <row r="69" spans="4:8" ht="12.75">
      <c r="D69" s="769"/>
      <c r="E69" s="765"/>
      <c r="F69" s="765"/>
      <c r="G69" s="765"/>
      <c r="H69" s="766"/>
    </row>
    <row r="70" spans="4:8" ht="12.75">
      <c r="D70" s="769"/>
      <c r="E70" s="765"/>
      <c r="F70" s="765"/>
      <c r="G70" s="765"/>
      <c r="H70" s="766"/>
    </row>
    <row r="71" spans="4:8" ht="12.75">
      <c r="D71" s="769"/>
      <c r="E71" s="759"/>
      <c r="F71" s="759"/>
      <c r="G71" s="759"/>
      <c r="H71" s="766"/>
    </row>
    <row r="72" ht="12.75">
      <c r="D72" s="767"/>
    </row>
    <row r="73" ht="12.75">
      <c r="D73" s="767"/>
    </row>
    <row r="74" ht="29.25" customHeight="1">
      <c r="D74" s="767"/>
    </row>
    <row r="75" ht="12.75">
      <c r="D75" s="767"/>
    </row>
    <row r="76" ht="12.75">
      <c r="D76" s="767"/>
    </row>
    <row r="77" ht="12.75">
      <c r="D77" s="767"/>
    </row>
    <row r="78" ht="12.75">
      <c r="D78" s="767"/>
    </row>
    <row r="79" ht="12.75">
      <c r="D79" s="769"/>
    </row>
    <row r="80" ht="14.25">
      <c r="D80" s="770"/>
    </row>
    <row r="81" ht="12.75">
      <c r="D81" s="771"/>
    </row>
    <row r="82" ht="12.75">
      <c r="D82" s="767"/>
    </row>
    <row r="83" ht="14.25">
      <c r="D83" s="772"/>
    </row>
    <row r="84" ht="14.25">
      <c r="D84" s="772"/>
    </row>
    <row r="85" ht="14.25">
      <c r="D85" s="772"/>
    </row>
    <row r="86" ht="12.75">
      <c r="D86" s="771"/>
    </row>
    <row r="87" ht="12.75">
      <c r="D87" s="767"/>
    </row>
    <row r="88" ht="12.75">
      <c r="D88" s="771"/>
    </row>
    <row r="89" ht="12.75">
      <c r="D89" s="773"/>
    </row>
    <row r="90" ht="12.75">
      <c r="D90" s="774"/>
    </row>
    <row r="91" ht="12.75">
      <c r="D91" s="774"/>
    </row>
    <row r="92" ht="12.75">
      <c r="D92" s="77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0">
      <selection activeCell="F1" sqref="F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9.8515625" style="0" customWidth="1"/>
    <col min="4" max="4" width="6.00390625" style="0" customWidth="1"/>
    <col min="5" max="5" width="27.140625" style="0" customWidth="1"/>
    <col min="6" max="6" width="13.57421875" style="0" customWidth="1"/>
    <col min="7" max="7" width="11.57421875" style="0" customWidth="1"/>
    <col min="8" max="8" width="13.57421875" style="0" customWidth="1"/>
    <col min="9" max="9" width="4.8515625" style="0" customWidth="1"/>
  </cols>
  <sheetData>
    <row r="1" ht="12.75">
      <c r="F1" s="13" t="s">
        <v>371</v>
      </c>
    </row>
    <row r="2" spans="2:6" ht="18.75">
      <c r="B2" s="10"/>
      <c r="D2" s="401"/>
      <c r="F2" s="22" t="s">
        <v>372</v>
      </c>
    </row>
    <row r="3" ht="12.75">
      <c r="F3" s="21" t="s">
        <v>368</v>
      </c>
    </row>
    <row r="5" spans="2:8" ht="41.25" customHeight="1">
      <c r="B5" s="800" t="s">
        <v>500</v>
      </c>
      <c r="C5" s="800"/>
      <c r="D5" s="800"/>
      <c r="E5" s="800"/>
      <c r="F5" s="800"/>
      <c r="G5" s="800"/>
      <c r="H5" s="800"/>
    </row>
    <row r="6" spans="5:8" ht="16.5" customHeight="1" thickBot="1">
      <c r="E6" s="2"/>
      <c r="H6" s="24" t="s">
        <v>374</v>
      </c>
    </row>
    <row r="7" spans="2:8" ht="26.25" customHeight="1">
      <c r="B7" s="402" t="s">
        <v>0</v>
      </c>
      <c r="C7" s="403" t="s">
        <v>1</v>
      </c>
      <c r="D7" s="403" t="s">
        <v>2</v>
      </c>
      <c r="E7" s="403" t="s">
        <v>497</v>
      </c>
      <c r="F7" s="404" t="s">
        <v>498</v>
      </c>
      <c r="G7" s="405" t="s">
        <v>428</v>
      </c>
      <c r="H7" s="406" t="s">
        <v>499</v>
      </c>
    </row>
    <row r="8" spans="2:8" s="411" customFormat="1" ht="7.5" customHeight="1">
      <c r="B8" s="407">
        <v>1</v>
      </c>
      <c r="C8" s="408">
        <v>2</v>
      </c>
      <c r="D8" s="408">
        <v>3</v>
      </c>
      <c r="E8" s="408">
        <v>4</v>
      </c>
      <c r="F8" s="409">
        <v>5</v>
      </c>
      <c r="G8" s="408">
        <v>6</v>
      </c>
      <c r="H8" s="410">
        <v>7</v>
      </c>
    </row>
    <row r="9" spans="2:8" s="411" customFormat="1" ht="60">
      <c r="B9" s="417">
        <v>754</v>
      </c>
      <c r="C9" s="418">
        <v>75412</v>
      </c>
      <c r="D9" s="20" t="s">
        <v>233</v>
      </c>
      <c r="E9" s="5" t="s">
        <v>234</v>
      </c>
      <c r="F9" s="423">
        <v>12000</v>
      </c>
      <c r="G9" s="424"/>
      <c r="H9" s="425">
        <f>F9+G9</f>
        <v>12000</v>
      </c>
    </row>
    <row r="10" spans="2:8" s="411" customFormat="1" ht="84">
      <c r="B10" s="417">
        <v>851</v>
      </c>
      <c r="C10" s="418">
        <v>85154</v>
      </c>
      <c r="D10" s="9" t="s">
        <v>223</v>
      </c>
      <c r="E10" s="1" t="s">
        <v>224</v>
      </c>
      <c r="F10" s="423">
        <v>75000</v>
      </c>
      <c r="G10" s="426"/>
      <c r="H10" s="425">
        <f aca="true" t="shared" si="0" ref="H10:H15">F10+G10</f>
        <v>75000</v>
      </c>
    </row>
    <row r="11" spans="2:8" s="411" customFormat="1" ht="84">
      <c r="B11" s="417">
        <v>851</v>
      </c>
      <c r="C11" s="418">
        <v>85195</v>
      </c>
      <c r="D11" s="9" t="s">
        <v>223</v>
      </c>
      <c r="E11" s="1" t="s">
        <v>224</v>
      </c>
      <c r="F11" s="423">
        <v>2000</v>
      </c>
      <c r="G11" s="426"/>
      <c r="H11" s="425">
        <f t="shared" si="0"/>
        <v>2000</v>
      </c>
    </row>
    <row r="12" spans="2:8" ht="84">
      <c r="B12" s="417">
        <v>853</v>
      </c>
      <c r="C12" s="418">
        <v>85395</v>
      </c>
      <c r="D12" s="9" t="s">
        <v>223</v>
      </c>
      <c r="E12" s="1" t="s">
        <v>224</v>
      </c>
      <c r="F12" s="423">
        <v>7000</v>
      </c>
      <c r="G12" s="427"/>
      <c r="H12" s="425">
        <f t="shared" si="0"/>
        <v>7000</v>
      </c>
    </row>
    <row r="13" spans="2:8" ht="84">
      <c r="B13" s="417">
        <v>921</v>
      </c>
      <c r="C13" s="418">
        <v>92105</v>
      </c>
      <c r="D13" s="9" t="s">
        <v>223</v>
      </c>
      <c r="E13" s="1" t="s">
        <v>224</v>
      </c>
      <c r="F13" s="423">
        <v>42700</v>
      </c>
      <c r="G13" s="427">
        <v>1000</v>
      </c>
      <c r="H13" s="425">
        <f t="shared" si="0"/>
        <v>43700</v>
      </c>
    </row>
    <row r="14" spans="2:8" ht="84">
      <c r="B14" s="412">
        <v>921</v>
      </c>
      <c r="C14" s="413">
        <v>92195</v>
      </c>
      <c r="D14" s="9" t="s">
        <v>223</v>
      </c>
      <c r="E14" s="1" t="s">
        <v>224</v>
      </c>
      <c r="F14" s="428">
        <v>2000</v>
      </c>
      <c r="G14" s="427">
        <v>-1000</v>
      </c>
      <c r="H14" s="425">
        <f t="shared" si="0"/>
        <v>1000</v>
      </c>
    </row>
    <row r="15" spans="2:8" ht="84">
      <c r="B15" s="412">
        <v>926</v>
      </c>
      <c r="C15" s="413">
        <v>92605</v>
      </c>
      <c r="D15" s="9" t="s">
        <v>223</v>
      </c>
      <c r="E15" s="1" t="s">
        <v>224</v>
      </c>
      <c r="F15" s="428">
        <v>102200</v>
      </c>
      <c r="G15" s="427"/>
      <c r="H15" s="425">
        <f t="shared" si="0"/>
        <v>102200</v>
      </c>
    </row>
    <row r="16" spans="2:8" ht="30" customHeight="1" thickBot="1">
      <c r="B16" s="797" t="s">
        <v>465</v>
      </c>
      <c r="C16" s="798"/>
      <c r="D16" s="798"/>
      <c r="E16" s="799"/>
      <c r="F16" s="429">
        <f>SUM(F9:F15)</f>
        <v>242900</v>
      </c>
      <c r="G16" s="429">
        <f>SUM(G9:G15)</f>
        <v>0</v>
      </c>
      <c r="H16" s="430">
        <f>F16+G16</f>
        <v>242900</v>
      </c>
    </row>
    <row r="30" ht="12.75">
      <c r="E30" s="421"/>
    </row>
  </sheetData>
  <sheetProtection/>
  <mergeCells count="2">
    <mergeCell ref="B16:E16"/>
    <mergeCell ref="B5:H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3">
      <selection activeCell="F12" sqref="F12"/>
    </sheetView>
  </sheetViews>
  <sheetFormatPr defaultColWidth="9.140625" defaultRowHeight="12.75"/>
  <cols>
    <col min="1" max="1" width="9.140625" style="0" customWidth="1"/>
    <col min="2" max="2" width="5.8515625" style="0" customWidth="1"/>
    <col min="3" max="3" width="8.7109375" style="0" customWidth="1"/>
    <col min="4" max="4" width="6.00390625" style="0" customWidth="1"/>
    <col min="5" max="5" width="27.421875" style="0" customWidth="1"/>
    <col min="6" max="6" width="13.7109375" style="0" customWidth="1"/>
    <col min="7" max="7" width="12.8515625" style="0" customWidth="1"/>
    <col min="8" max="8" width="13.7109375" style="0" customWidth="1"/>
    <col min="9" max="9" width="3.7109375" style="0" customWidth="1"/>
  </cols>
  <sheetData>
    <row r="1" ht="12.75">
      <c r="F1" s="13" t="s">
        <v>422</v>
      </c>
    </row>
    <row r="2" spans="2:6" ht="18.75">
      <c r="B2" s="10"/>
      <c r="D2" s="401"/>
      <c r="F2" s="13" t="s">
        <v>470</v>
      </c>
    </row>
    <row r="3" ht="12.75">
      <c r="F3" s="21" t="s">
        <v>368</v>
      </c>
    </row>
    <row r="5" ht="15">
      <c r="E5" s="11"/>
    </row>
    <row r="6" spans="2:8" ht="48.75" customHeight="1">
      <c r="B6" s="800" t="s">
        <v>496</v>
      </c>
      <c r="C6" s="800"/>
      <c r="D6" s="800"/>
      <c r="E6" s="800"/>
      <c r="F6" s="800"/>
      <c r="G6" s="800"/>
      <c r="H6" s="800"/>
    </row>
    <row r="7" spans="5:6" ht="16.5" customHeight="1">
      <c r="E7" s="23"/>
      <c r="F7" s="23"/>
    </row>
    <row r="8" spans="5:6" ht="16.5" customHeight="1" thickBot="1">
      <c r="E8" s="2"/>
      <c r="F8" s="24"/>
    </row>
    <row r="9" spans="2:8" ht="25.5">
      <c r="B9" s="402" t="s">
        <v>0</v>
      </c>
      <c r="C9" s="403" t="s">
        <v>1</v>
      </c>
      <c r="D9" s="403" t="s">
        <v>2</v>
      </c>
      <c r="E9" s="403" t="s">
        <v>497</v>
      </c>
      <c r="F9" s="404" t="s">
        <v>498</v>
      </c>
      <c r="G9" s="405" t="s">
        <v>428</v>
      </c>
      <c r="H9" s="406" t="s">
        <v>499</v>
      </c>
    </row>
    <row r="10" spans="2:8" s="411" customFormat="1" ht="7.5" customHeight="1">
      <c r="B10" s="407">
        <v>1</v>
      </c>
      <c r="C10" s="408">
        <v>2</v>
      </c>
      <c r="D10" s="408">
        <v>3</v>
      </c>
      <c r="E10" s="408">
        <v>4</v>
      </c>
      <c r="F10" s="409">
        <v>5</v>
      </c>
      <c r="G10" s="409">
        <v>6</v>
      </c>
      <c r="H10" s="410">
        <v>7</v>
      </c>
    </row>
    <row r="11" spans="2:8" s="411" customFormat="1" ht="48.75" customHeight="1">
      <c r="B11" s="412">
        <v>600</v>
      </c>
      <c r="C11" s="413">
        <v>60004</v>
      </c>
      <c r="D11" s="12">
        <v>2710</v>
      </c>
      <c r="E11" s="8" t="s">
        <v>338</v>
      </c>
      <c r="F11" s="18">
        <v>240000</v>
      </c>
      <c r="G11" s="414"/>
      <c r="H11" s="415">
        <f>F11+G11</f>
        <v>240000</v>
      </c>
    </row>
    <row r="12" spans="2:8" s="411" customFormat="1" ht="76.5" customHeight="1">
      <c r="B12" s="412">
        <v>600</v>
      </c>
      <c r="C12" s="413">
        <v>60014</v>
      </c>
      <c r="D12" s="9" t="s">
        <v>252</v>
      </c>
      <c r="E12" s="8" t="s">
        <v>253</v>
      </c>
      <c r="F12" s="18">
        <v>200000</v>
      </c>
      <c r="G12" s="414"/>
      <c r="H12" s="415">
        <f>F12+G12</f>
        <v>200000</v>
      </c>
    </row>
    <row r="13" spans="2:8" s="411" customFormat="1" ht="40.5" customHeight="1">
      <c r="B13" s="412">
        <v>600</v>
      </c>
      <c r="C13" s="413">
        <v>60016</v>
      </c>
      <c r="D13" s="9" t="s">
        <v>256</v>
      </c>
      <c r="E13" s="8" t="s">
        <v>266</v>
      </c>
      <c r="F13" s="18">
        <v>33000</v>
      </c>
      <c r="G13" s="414">
        <v>20000</v>
      </c>
      <c r="H13" s="415">
        <f aca="true" t="shared" si="0" ref="H13:H19">F13+G13</f>
        <v>53000</v>
      </c>
    </row>
    <row r="14" spans="2:8" s="411" customFormat="1" ht="72">
      <c r="B14" s="412">
        <v>900</v>
      </c>
      <c r="C14" s="413">
        <v>90001</v>
      </c>
      <c r="D14" s="4">
        <v>6210</v>
      </c>
      <c r="E14" s="6" t="s">
        <v>349</v>
      </c>
      <c r="F14" s="18">
        <v>28000</v>
      </c>
      <c r="G14" s="416"/>
      <c r="H14" s="415">
        <f t="shared" si="0"/>
        <v>28000</v>
      </c>
    </row>
    <row r="15" spans="2:8" s="411" customFormat="1" ht="40.5" customHeight="1">
      <c r="B15" s="412">
        <v>900</v>
      </c>
      <c r="C15" s="413">
        <v>90003</v>
      </c>
      <c r="D15" s="9" t="s">
        <v>256</v>
      </c>
      <c r="E15" s="8" t="s">
        <v>266</v>
      </c>
      <c r="F15" s="18">
        <v>21000</v>
      </c>
      <c r="G15" s="414"/>
      <c r="H15" s="415">
        <f t="shared" si="0"/>
        <v>21000</v>
      </c>
    </row>
    <row r="16" spans="2:8" s="411" customFormat="1" ht="40.5" customHeight="1">
      <c r="B16" s="412">
        <v>900</v>
      </c>
      <c r="C16" s="413">
        <v>90004</v>
      </c>
      <c r="D16" s="9" t="s">
        <v>256</v>
      </c>
      <c r="E16" s="8" t="s">
        <v>266</v>
      </c>
      <c r="F16" s="18">
        <v>10000</v>
      </c>
      <c r="G16" s="414"/>
      <c r="H16" s="415">
        <f t="shared" si="0"/>
        <v>10000</v>
      </c>
    </row>
    <row r="17" spans="2:8" s="411" customFormat="1" ht="39" customHeight="1">
      <c r="B17" s="417">
        <v>921</v>
      </c>
      <c r="C17" s="418">
        <v>92109</v>
      </c>
      <c r="D17" s="7">
        <v>2480</v>
      </c>
      <c r="E17" s="1" t="s">
        <v>150</v>
      </c>
      <c r="F17" s="18">
        <v>200000</v>
      </c>
      <c r="G17" s="414"/>
      <c r="H17" s="415">
        <f t="shared" si="0"/>
        <v>200000</v>
      </c>
    </row>
    <row r="18" spans="2:8" s="411" customFormat="1" ht="76.5" customHeight="1">
      <c r="B18" s="417">
        <v>921</v>
      </c>
      <c r="C18" s="418">
        <v>92109</v>
      </c>
      <c r="D18" s="7" t="s">
        <v>318</v>
      </c>
      <c r="E18" s="6" t="s">
        <v>319</v>
      </c>
      <c r="F18" s="18">
        <v>118000</v>
      </c>
      <c r="G18" s="416"/>
      <c r="H18" s="415">
        <f t="shared" si="0"/>
        <v>118000</v>
      </c>
    </row>
    <row r="19" spans="2:8" ht="39" customHeight="1">
      <c r="B19" s="417">
        <v>921</v>
      </c>
      <c r="C19" s="418">
        <v>92116</v>
      </c>
      <c r="D19" s="7">
        <v>2480</v>
      </c>
      <c r="E19" s="1" t="s">
        <v>150</v>
      </c>
      <c r="F19" s="18">
        <v>942000</v>
      </c>
      <c r="G19" s="19"/>
      <c r="H19" s="415">
        <f t="shared" si="0"/>
        <v>942000</v>
      </c>
    </row>
    <row r="20" spans="2:8" ht="30" customHeight="1" thickBot="1">
      <c r="B20" s="797" t="s">
        <v>465</v>
      </c>
      <c r="C20" s="798"/>
      <c r="D20" s="798"/>
      <c r="E20" s="799"/>
      <c r="F20" s="419">
        <f>SUM(F11:F19)</f>
        <v>1792000</v>
      </c>
      <c r="G20" s="419">
        <f>SUM(G11:G19)</f>
        <v>20000</v>
      </c>
      <c r="H20" s="420">
        <f>SUM(H11:H19)</f>
        <v>1812000</v>
      </c>
    </row>
    <row r="34" ht="12.75">
      <c r="E34" s="421"/>
    </row>
  </sheetData>
  <sheetProtection/>
  <mergeCells count="2">
    <mergeCell ref="B6:H6"/>
    <mergeCell ref="B20:E2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79">
      <selection activeCell="J11" sqref="J11"/>
    </sheetView>
  </sheetViews>
  <sheetFormatPr defaultColWidth="9.140625" defaultRowHeight="12.75"/>
  <cols>
    <col min="1" max="1" width="3.421875" style="2" customWidth="1"/>
    <col min="2" max="2" width="4.00390625" style="2" customWidth="1"/>
    <col min="3" max="3" width="12.28125" style="2" customWidth="1"/>
    <col min="4" max="4" width="5.8515625" style="2" customWidth="1"/>
    <col min="5" max="5" width="8.140625" style="2" customWidth="1"/>
    <col min="6" max="6" width="5.421875" style="2" customWidth="1"/>
    <col min="7" max="7" width="26.7109375" style="2" customWidth="1"/>
    <col min="8" max="8" width="10.7109375" style="2" customWidth="1"/>
    <col min="9" max="9" width="10.140625" style="2" customWidth="1"/>
    <col min="10" max="10" width="10.7109375" style="2" customWidth="1"/>
    <col min="11" max="11" width="3.57421875" style="2" customWidth="1"/>
    <col min="12" max="12" width="10.8515625" style="2" customWidth="1"/>
    <col min="13" max="16384" width="9.140625" style="2" customWidth="1"/>
  </cols>
  <sheetData>
    <row r="1" ht="12.75">
      <c r="H1" s="13" t="s">
        <v>495</v>
      </c>
    </row>
    <row r="2" ht="12.75">
      <c r="H2" s="13" t="s">
        <v>423</v>
      </c>
    </row>
    <row r="3" ht="12.75">
      <c r="H3" s="21" t="s">
        <v>368</v>
      </c>
    </row>
    <row r="4" ht="12.75">
      <c r="G4" s="13"/>
    </row>
    <row r="5" spans="6:7" ht="12.75">
      <c r="F5" s="13"/>
      <c r="G5" s="13"/>
    </row>
    <row r="6" ht="15">
      <c r="E6" s="11"/>
    </row>
    <row r="7" spans="3:5" ht="18">
      <c r="C7" s="273" t="s">
        <v>424</v>
      </c>
      <c r="E7" s="11"/>
    </row>
    <row r="8" spans="5:10" ht="15">
      <c r="E8" s="11"/>
      <c r="J8" s="274" t="s">
        <v>374</v>
      </c>
    </row>
    <row r="9" spans="2:10" ht="35.25" customHeight="1">
      <c r="B9" s="275" t="s">
        <v>425</v>
      </c>
      <c r="C9" s="276" t="s">
        <v>426</v>
      </c>
      <c r="D9" s="275" t="s">
        <v>0</v>
      </c>
      <c r="E9" s="275" t="s">
        <v>1</v>
      </c>
      <c r="F9" s="277" t="s">
        <v>2</v>
      </c>
      <c r="G9" s="277" t="s">
        <v>44</v>
      </c>
      <c r="H9" s="278" t="s">
        <v>427</v>
      </c>
      <c r="I9" s="279" t="s">
        <v>428</v>
      </c>
      <c r="J9" s="280" t="s">
        <v>429</v>
      </c>
    </row>
    <row r="10" spans="2:10" ht="10.5" customHeight="1" thickBot="1">
      <c r="B10" s="281">
        <v>1</v>
      </c>
      <c r="C10" s="281">
        <v>2</v>
      </c>
      <c r="D10" s="281">
        <v>3</v>
      </c>
      <c r="E10" s="281">
        <v>4</v>
      </c>
      <c r="F10" s="281">
        <v>5</v>
      </c>
      <c r="G10" s="281">
        <v>6</v>
      </c>
      <c r="H10" s="282">
        <v>7</v>
      </c>
      <c r="I10" s="283">
        <v>8</v>
      </c>
      <c r="J10" s="283">
        <v>9</v>
      </c>
    </row>
    <row r="11" spans="2:10" ht="21" customHeight="1">
      <c r="B11" s="801" t="s">
        <v>430</v>
      </c>
      <c r="C11" s="804" t="s">
        <v>431</v>
      </c>
      <c r="D11" s="807"/>
      <c r="E11" s="808"/>
      <c r="F11" s="809"/>
      <c r="G11" s="284" t="s">
        <v>432</v>
      </c>
      <c r="H11" s="285">
        <f>SUM(H12:H16)</f>
        <v>17677.129999999997</v>
      </c>
      <c r="I11" s="285">
        <f>SUM(I12:I16)</f>
        <v>0</v>
      </c>
      <c r="J11" s="287">
        <f>SUM(J12:J16)</f>
        <v>17677.129999999997</v>
      </c>
    </row>
    <row r="12" spans="2:10" ht="21" customHeight="1">
      <c r="B12" s="802"/>
      <c r="C12" s="805"/>
      <c r="D12" s="288">
        <v>754</v>
      </c>
      <c r="E12" s="289">
        <v>75412</v>
      </c>
      <c r="F12" s="289">
        <v>4210</v>
      </c>
      <c r="G12" s="290" t="s">
        <v>55</v>
      </c>
      <c r="H12" s="291">
        <v>3000</v>
      </c>
      <c r="I12" s="321"/>
      <c r="J12" s="293">
        <f>H12+I12</f>
        <v>3000</v>
      </c>
    </row>
    <row r="13" spans="2:10" ht="21" customHeight="1">
      <c r="B13" s="802"/>
      <c r="C13" s="805"/>
      <c r="D13" s="294">
        <v>900</v>
      </c>
      <c r="E13" s="289">
        <v>90004</v>
      </c>
      <c r="F13" s="289">
        <v>4300</v>
      </c>
      <c r="G13" s="290" t="s">
        <v>54</v>
      </c>
      <c r="H13" s="291">
        <v>1700</v>
      </c>
      <c r="I13" s="321"/>
      <c r="J13" s="293">
        <f>H13+I13</f>
        <v>1700</v>
      </c>
    </row>
    <row r="14" spans="2:10" ht="21" customHeight="1">
      <c r="B14" s="802"/>
      <c r="C14" s="805"/>
      <c r="D14" s="288">
        <v>921</v>
      </c>
      <c r="E14" s="289">
        <v>92195</v>
      </c>
      <c r="F14" s="295">
        <v>4210</v>
      </c>
      <c r="G14" s="290" t="s">
        <v>55</v>
      </c>
      <c r="H14" s="291">
        <v>3705.96</v>
      </c>
      <c r="I14" s="321">
        <v>500</v>
      </c>
      <c r="J14" s="293">
        <f>H14+I14</f>
        <v>4205.96</v>
      </c>
    </row>
    <row r="15" spans="2:10" ht="21" customHeight="1">
      <c r="B15" s="802"/>
      <c r="C15" s="805"/>
      <c r="D15" s="288">
        <v>921</v>
      </c>
      <c r="E15" s="289">
        <v>92195</v>
      </c>
      <c r="F15" s="289">
        <v>4270</v>
      </c>
      <c r="G15" s="290" t="s">
        <v>60</v>
      </c>
      <c r="H15" s="291">
        <v>6096.01</v>
      </c>
      <c r="I15" s="321">
        <v>675.16</v>
      </c>
      <c r="J15" s="293">
        <f>H15+I15</f>
        <v>6771.17</v>
      </c>
    </row>
    <row r="16" spans="2:10" ht="21" customHeight="1" thickBot="1">
      <c r="B16" s="803"/>
      <c r="C16" s="806"/>
      <c r="D16" s="296">
        <v>921</v>
      </c>
      <c r="E16" s="297">
        <v>92195</v>
      </c>
      <c r="F16" s="298">
        <v>4300</v>
      </c>
      <c r="G16" s="299" t="s">
        <v>54</v>
      </c>
      <c r="H16" s="300">
        <v>3175.16</v>
      </c>
      <c r="I16" s="775">
        <v>-1175.16</v>
      </c>
      <c r="J16" s="302">
        <f>H16+I16</f>
        <v>1999.9999999999998</v>
      </c>
    </row>
    <row r="17" spans="2:10" ht="21" customHeight="1">
      <c r="B17" s="801" t="s">
        <v>433</v>
      </c>
      <c r="C17" s="810" t="s">
        <v>434</v>
      </c>
      <c r="D17" s="807"/>
      <c r="E17" s="808"/>
      <c r="F17" s="809"/>
      <c r="G17" s="284" t="s">
        <v>432</v>
      </c>
      <c r="H17" s="303">
        <f>SUM(H18:H22)</f>
        <v>18995.42</v>
      </c>
      <c r="I17" s="286"/>
      <c r="J17" s="287">
        <f>SUM(J18:J22)</f>
        <v>18995.42</v>
      </c>
    </row>
    <row r="18" spans="2:12" ht="21" customHeight="1">
      <c r="B18" s="802"/>
      <c r="C18" s="811"/>
      <c r="D18" s="288">
        <v>754</v>
      </c>
      <c r="E18" s="289">
        <v>75412</v>
      </c>
      <c r="F18" s="289">
        <v>4210</v>
      </c>
      <c r="G18" s="304" t="s">
        <v>55</v>
      </c>
      <c r="H18" s="305">
        <v>4000</v>
      </c>
      <c r="I18" s="292"/>
      <c r="J18" s="293">
        <f>H18+I18</f>
        <v>4000</v>
      </c>
      <c r="L18" s="3"/>
    </row>
    <row r="19" spans="2:10" ht="21" customHeight="1">
      <c r="B19" s="802"/>
      <c r="C19" s="811"/>
      <c r="D19" s="294">
        <v>900</v>
      </c>
      <c r="E19" s="289">
        <v>90004</v>
      </c>
      <c r="F19" s="289">
        <v>4300</v>
      </c>
      <c r="G19" s="304" t="s">
        <v>54</v>
      </c>
      <c r="H19" s="305">
        <v>1000</v>
      </c>
      <c r="I19" s="292"/>
      <c r="J19" s="293">
        <f>H19+I19</f>
        <v>1000</v>
      </c>
    </row>
    <row r="20" spans="2:10" ht="21" customHeight="1">
      <c r="B20" s="802"/>
      <c r="C20" s="811"/>
      <c r="D20" s="294">
        <v>900</v>
      </c>
      <c r="E20" s="289">
        <v>90015</v>
      </c>
      <c r="F20" s="306">
        <v>6050</v>
      </c>
      <c r="G20" s="307" t="s">
        <v>77</v>
      </c>
      <c r="H20" s="305">
        <v>6000</v>
      </c>
      <c r="I20" s="292"/>
      <c r="J20" s="293">
        <f>H20+I20</f>
        <v>6000</v>
      </c>
    </row>
    <row r="21" spans="2:10" ht="21" customHeight="1">
      <c r="B21" s="802"/>
      <c r="C21" s="811"/>
      <c r="D21" s="288">
        <v>921</v>
      </c>
      <c r="E21" s="289">
        <v>92195</v>
      </c>
      <c r="F21" s="295">
        <v>4210</v>
      </c>
      <c r="G21" s="304" t="s">
        <v>55</v>
      </c>
      <c r="H21" s="305">
        <v>2995.42</v>
      </c>
      <c r="I21" s="292"/>
      <c r="J21" s="293">
        <f>H21+I21</f>
        <v>2995.42</v>
      </c>
    </row>
    <row r="22" spans="2:10" ht="21" customHeight="1" thickBot="1">
      <c r="B22" s="803"/>
      <c r="C22" s="812"/>
      <c r="D22" s="308">
        <v>921</v>
      </c>
      <c r="E22" s="297">
        <v>92195</v>
      </c>
      <c r="F22" s="297">
        <v>4300</v>
      </c>
      <c r="G22" s="309" t="s">
        <v>54</v>
      </c>
      <c r="H22" s="310">
        <v>5000</v>
      </c>
      <c r="I22" s="301"/>
      <c r="J22" s="302">
        <f>H22+I22</f>
        <v>5000</v>
      </c>
    </row>
    <row r="23" spans="2:10" ht="21" customHeight="1">
      <c r="B23" s="813" t="s">
        <v>435</v>
      </c>
      <c r="C23" s="810" t="s">
        <v>436</v>
      </c>
      <c r="D23" s="807"/>
      <c r="E23" s="808"/>
      <c r="F23" s="809"/>
      <c r="G23" s="284" t="s">
        <v>432</v>
      </c>
      <c r="H23" s="311">
        <f>SUM(H24:H26)</f>
        <v>11535.07</v>
      </c>
      <c r="I23" s="286"/>
      <c r="J23" s="312">
        <f>SUM(J24:J26)</f>
        <v>11535.07</v>
      </c>
    </row>
    <row r="24" spans="2:10" ht="21" customHeight="1">
      <c r="B24" s="813"/>
      <c r="C24" s="811"/>
      <c r="D24" s="288">
        <v>600</v>
      </c>
      <c r="E24" s="289">
        <v>60016</v>
      </c>
      <c r="F24" s="289">
        <v>4270</v>
      </c>
      <c r="G24" s="304" t="s">
        <v>60</v>
      </c>
      <c r="H24" s="313">
        <v>7535.07</v>
      </c>
      <c r="I24" s="292"/>
      <c r="J24" s="293">
        <f>H24+I24</f>
        <v>7535.07</v>
      </c>
    </row>
    <row r="25" spans="2:10" ht="21" customHeight="1">
      <c r="B25" s="813"/>
      <c r="C25" s="811"/>
      <c r="D25" s="288">
        <v>921</v>
      </c>
      <c r="E25" s="289">
        <v>92195</v>
      </c>
      <c r="F25" s="295">
        <v>4210</v>
      </c>
      <c r="G25" s="304" t="s">
        <v>55</v>
      </c>
      <c r="H25" s="313">
        <v>2000</v>
      </c>
      <c r="I25" s="292"/>
      <c r="J25" s="293">
        <f>H25+I25</f>
        <v>2000</v>
      </c>
    </row>
    <row r="26" spans="2:10" ht="21" customHeight="1" thickBot="1">
      <c r="B26" s="814"/>
      <c r="C26" s="812"/>
      <c r="D26" s="308">
        <v>921</v>
      </c>
      <c r="E26" s="297">
        <v>92195</v>
      </c>
      <c r="F26" s="297">
        <v>4300</v>
      </c>
      <c r="G26" s="309" t="s">
        <v>54</v>
      </c>
      <c r="H26" s="314">
        <v>2000</v>
      </c>
      <c r="I26" s="301"/>
      <c r="J26" s="302">
        <f>H26+I26</f>
        <v>2000</v>
      </c>
    </row>
    <row r="27" spans="2:10" ht="21" customHeight="1">
      <c r="B27" s="801" t="s">
        <v>437</v>
      </c>
      <c r="C27" s="810" t="s">
        <v>438</v>
      </c>
      <c r="D27" s="807"/>
      <c r="E27" s="808"/>
      <c r="F27" s="809"/>
      <c r="G27" s="284" t="s">
        <v>432</v>
      </c>
      <c r="H27" s="311">
        <f>SUM(H28:H30)</f>
        <v>29961.2</v>
      </c>
      <c r="I27" s="286"/>
      <c r="J27" s="312">
        <f>SUM(J28:J30)</f>
        <v>29961.2</v>
      </c>
    </row>
    <row r="28" spans="2:10" ht="21" customHeight="1">
      <c r="B28" s="802"/>
      <c r="C28" s="811"/>
      <c r="D28" s="288">
        <v>600</v>
      </c>
      <c r="E28" s="289">
        <v>60016</v>
      </c>
      <c r="F28" s="289">
        <v>4270</v>
      </c>
      <c r="G28" s="304" t="s">
        <v>60</v>
      </c>
      <c r="H28" s="315">
        <v>12961.2</v>
      </c>
      <c r="I28" s="292"/>
      <c r="J28" s="293">
        <f>H28+I28</f>
        <v>12961.2</v>
      </c>
    </row>
    <row r="29" spans="2:10" ht="21" customHeight="1">
      <c r="B29" s="802"/>
      <c r="C29" s="811"/>
      <c r="D29" s="294">
        <v>754</v>
      </c>
      <c r="E29" s="306">
        <v>75412</v>
      </c>
      <c r="F29" s="316">
        <v>4210</v>
      </c>
      <c r="G29" s="304" t="s">
        <v>55</v>
      </c>
      <c r="H29" s="313">
        <v>12000</v>
      </c>
      <c r="I29" s="292"/>
      <c r="J29" s="293">
        <f>H29+I29</f>
        <v>12000</v>
      </c>
    </row>
    <row r="30" spans="2:10" ht="21" customHeight="1" thickBot="1">
      <c r="B30" s="803"/>
      <c r="C30" s="812"/>
      <c r="D30" s="296">
        <v>926</v>
      </c>
      <c r="E30" s="298">
        <v>92605</v>
      </c>
      <c r="F30" s="317">
        <v>4210</v>
      </c>
      <c r="G30" s="318" t="s">
        <v>55</v>
      </c>
      <c r="H30" s="319">
        <v>5000</v>
      </c>
      <c r="I30" s="301"/>
      <c r="J30" s="302">
        <f>H30+I30</f>
        <v>5000</v>
      </c>
    </row>
    <row r="31" spans="2:10" ht="21" customHeight="1">
      <c r="B31" s="801" t="s">
        <v>439</v>
      </c>
      <c r="C31" s="810" t="s">
        <v>440</v>
      </c>
      <c r="D31" s="807"/>
      <c r="E31" s="808"/>
      <c r="F31" s="809"/>
      <c r="G31" s="284" t="s">
        <v>432</v>
      </c>
      <c r="H31" s="311">
        <f>SUM(H32:H36)</f>
        <v>29961.2</v>
      </c>
      <c r="I31" s="311">
        <f>SUM(I32:I36)</f>
        <v>0</v>
      </c>
      <c r="J31" s="312">
        <f>SUM(J32:J36)</f>
        <v>29961.2</v>
      </c>
    </row>
    <row r="32" spans="2:10" ht="21" customHeight="1">
      <c r="B32" s="802"/>
      <c r="C32" s="811"/>
      <c r="D32" s="288">
        <v>600</v>
      </c>
      <c r="E32" s="289">
        <v>60016</v>
      </c>
      <c r="F32" s="289">
        <v>4270</v>
      </c>
      <c r="G32" s="304" t="s">
        <v>60</v>
      </c>
      <c r="H32" s="352">
        <v>0</v>
      </c>
      <c r="I32" s="331">
        <v>10000</v>
      </c>
      <c r="J32" s="293">
        <f>H32+I32</f>
        <v>10000</v>
      </c>
    </row>
    <row r="33" spans="2:10" ht="21" customHeight="1">
      <c r="B33" s="802"/>
      <c r="C33" s="811"/>
      <c r="D33" s="294">
        <v>900</v>
      </c>
      <c r="E33" s="289">
        <v>90004</v>
      </c>
      <c r="F33" s="289">
        <v>4210</v>
      </c>
      <c r="G33" s="304" t="s">
        <v>55</v>
      </c>
      <c r="H33" s="320">
        <v>5961.2</v>
      </c>
      <c r="I33" s="321">
        <v>-1861</v>
      </c>
      <c r="J33" s="293">
        <f>H33+I33</f>
        <v>4100.2</v>
      </c>
    </row>
    <row r="34" spans="2:10" ht="21" customHeight="1">
      <c r="B34" s="802"/>
      <c r="C34" s="811"/>
      <c r="D34" s="288">
        <v>921</v>
      </c>
      <c r="E34" s="289">
        <v>92195</v>
      </c>
      <c r="F34" s="295">
        <v>4210</v>
      </c>
      <c r="G34" s="304" t="s">
        <v>55</v>
      </c>
      <c r="H34" s="322">
        <v>2000</v>
      </c>
      <c r="I34" s="321"/>
      <c r="J34" s="293">
        <f>H34+I34</f>
        <v>2000</v>
      </c>
    </row>
    <row r="35" spans="2:10" ht="21" customHeight="1">
      <c r="B35" s="802"/>
      <c r="C35" s="811"/>
      <c r="D35" s="288">
        <v>921</v>
      </c>
      <c r="E35" s="289">
        <v>92195</v>
      </c>
      <c r="F35" s="289">
        <v>4270</v>
      </c>
      <c r="G35" s="304" t="s">
        <v>60</v>
      </c>
      <c r="H35" s="322">
        <v>17000</v>
      </c>
      <c r="I35" s="321">
        <v>-8139</v>
      </c>
      <c r="J35" s="293">
        <f>H35+I35</f>
        <v>8861</v>
      </c>
    </row>
    <row r="36" spans="2:10" ht="21" customHeight="1" thickBot="1">
      <c r="B36" s="803"/>
      <c r="C36" s="812"/>
      <c r="D36" s="308">
        <v>921</v>
      </c>
      <c r="E36" s="297">
        <v>92195</v>
      </c>
      <c r="F36" s="297">
        <v>4300</v>
      </c>
      <c r="G36" s="309" t="s">
        <v>54</v>
      </c>
      <c r="H36" s="323">
        <v>5000</v>
      </c>
      <c r="I36" s="301"/>
      <c r="J36" s="302">
        <f>H36+I36</f>
        <v>5000</v>
      </c>
    </row>
    <row r="37" spans="2:10" ht="21" customHeight="1">
      <c r="B37" s="801" t="s">
        <v>441</v>
      </c>
      <c r="C37" s="810" t="s">
        <v>442</v>
      </c>
      <c r="D37" s="807"/>
      <c r="E37" s="808"/>
      <c r="F37" s="809"/>
      <c r="G37" s="284" t="s">
        <v>432</v>
      </c>
      <c r="H37" s="324">
        <f>SUM(H38:H39)</f>
        <v>11415.23</v>
      </c>
      <c r="I37" s="286"/>
      <c r="J37" s="325">
        <f>SUM(J38:J39)</f>
        <v>11415.23</v>
      </c>
    </row>
    <row r="38" spans="2:10" ht="21" customHeight="1">
      <c r="B38" s="802"/>
      <c r="C38" s="811"/>
      <c r="D38" s="288">
        <v>921</v>
      </c>
      <c r="E38" s="289">
        <v>92195</v>
      </c>
      <c r="F38" s="295">
        <v>4210</v>
      </c>
      <c r="G38" s="304" t="s">
        <v>55</v>
      </c>
      <c r="H38" s="326">
        <v>5415.23</v>
      </c>
      <c r="I38" s="292"/>
      <c r="J38" s="293">
        <f>H38+I38</f>
        <v>5415.23</v>
      </c>
    </row>
    <row r="39" spans="2:10" ht="21" customHeight="1" thickBot="1">
      <c r="B39" s="803"/>
      <c r="C39" s="812"/>
      <c r="D39" s="308">
        <v>921</v>
      </c>
      <c r="E39" s="297">
        <v>92195</v>
      </c>
      <c r="F39" s="297">
        <v>4300</v>
      </c>
      <c r="G39" s="309" t="s">
        <v>54</v>
      </c>
      <c r="H39" s="327">
        <v>6000</v>
      </c>
      <c r="I39" s="301"/>
      <c r="J39" s="302">
        <f>H39+I39</f>
        <v>6000</v>
      </c>
    </row>
    <row r="40" spans="2:10" ht="20.25" customHeight="1">
      <c r="B40" s="801" t="s">
        <v>443</v>
      </c>
      <c r="C40" s="804" t="s">
        <v>444</v>
      </c>
      <c r="D40" s="807"/>
      <c r="E40" s="808"/>
      <c r="F40" s="809"/>
      <c r="G40" s="284" t="s">
        <v>432</v>
      </c>
      <c r="H40" s="328">
        <f>SUM(H41:H43)</f>
        <v>18665.85</v>
      </c>
      <c r="I40" s="286"/>
      <c r="J40" s="329">
        <f>SUM(J41:J43)</f>
        <v>18665.85</v>
      </c>
    </row>
    <row r="41" spans="2:10" ht="20.25" customHeight="1">
      <c r="B41" s="802"/>
      <c r="C41" s="805"/>
      <c r="D41" s="288">
        <v>921</v>
      </c>
      <c r="E41" s="289">
        <v>92195</v>
      </c>
      <c r="F41" s="295">
        <v>4210</v>
      </c>
      <c r="G41" s="304" t="s">
        <v>55</v>
      </c>
      <c r="H41" s="305">
        <v>9665.85</v>
      </c>
      <c r="I41" s="292"/>
      <c r="J41" s="293">
        <f>H41+I41</f>
        <v>9665.85</v>
      </c>
    </row>
    <row r="42" spans="2:10" ht="20.25" customHeight="1">
      <c r="B42" s="802"/>
      <c r="C42" s="805"/>
      <c r="D42" s="288">
        <v>921</v>
      </c>
      <c r="E42" s="289">
        <v>92195</v>
      </c>
      <c r="F42" s="289">
        <v>4270</v>
      </c>
      <c r="G42" s="304" t="s">
        <v>60</v>
      </c>
      <c r="H42" s="330">
        <v>4500</v>
      </c>
      <c r="I42" s="292"/>
      <c r="J42" s="293">
        <f>H42+I42</f>
        <v>4500</v>
      </c>
    </row>
    <row r="43" spans="2:10" ht="20.25" customHeight="1" thickBot="1">
      <c r="B43" s="803"/>
      <c r="C43" s="806"/>
      <c r="D43" s="308">
        <v>921</v>
      </c>
      <c r="E43" s="297">
        <v>92195</v>
      </c>
      <c r="F43" s="297">
        <v>4300</v>
      </c>
      <c r="G43" s="309" t="s">
        <v>54</v>
      </c>
      <c r="H43" s="310">
        <v>4500</v>
      </c>
      <c r="I43" s="301"/>
      <c r="J43" s="302">
        <f>H43+I43</f>
        <v>4500</v>
      </c>
    </row>
    <row r="44" spans="2:10" ht="20.25" customHeight="1">
      <c r="B44" s="801" t="s">
        <v>445</v>
      </c>
      <c r="C44" s="810" t="s">
        <v>446</v>
      </c>
      <c r="D44" s="807"/>
      <c r="E44" s="808"/>
      <c r="F44" s="809"/>
      <c r="G44" s="284" t="s">
        <v>432</v>
      </c>
      <c r="H44" s="311">
        <f>SUM(H45:H48)</f>
        <v>11235.46</v>
      </c>
      <c r="I44" s="286"/>
      <c r="J44" s="312">
        <f>SUM(J45:J48)</f>
        <v>11235.46</v>
      </c>
    </row>
    <row r="45" spans="2:10" ht="20.25" customHeight="1">
      <c r="B45" s="802"/>
      <c r="C45" s="811"/>
      <c r="D45" s="288">
        <v>754</v>
      </c>
      <c r="E45" s="289">
        <v>75412</v>
      </c>
      <c r="F45" s="289">
        <v>4210</v>
      </c>
      <c r="G45" s="304" t="s">
        <v>55</v>
      </c>
      <c r="H45" s="305">
        <v>2500</v>
      </c>
      <c r="I45" s="292"/>
      <c r="J45" s="293">
        <f>H45+I45</f>
        <v>2500</v>
      </c>
    </row>
    <row r="46" spans="2:10" ht="20.25" customHeight="1">
      <c r="B46" s="802"/>
      <c r="C46" s="811"/>
      <c r="D46" s="288">
        <v>921</v>
      </c>
      <c r="E46" s="289">
        <v>92195</v>
      </c>
      <c r="F46" s="289">
        <v>4210</v>
      </c>
      <c r="G46" s="304" t="s">
        <v>55</v>
      </c>
      <c r="H46" s="305">
        <v>4000</v>
      </c>
      <c r="I46" s="292"/>
      <c r="J46" s="293">
        <f>H46+I46</f>
        <v>4000</v>
      </c>
    </row>
    <row r="47" spans="2:10" ht="20.25" customHeight="1">
      <c r="B47" s="802"/>
      <c r="C47" s="811"/>
      <c r="D47" s="288">
        <v>921</v>
      </c>
      <c r="E47" s="289">
        <v>92195</v>
      </c>
      <c r="F47" s="289">
        <v>4270</v>
      </c>
      <c r="G47" s="304" t="s">
        <v>60</v>
      </c>
      <c r="H47" s="330">
        <v>2000</v>
      </c>
      <c r="I47" s="292"/>
      <c r="J47" s="293">
        <f>H47+I47</f>
        <v>2000</v>
      </c>
    </row>
    <row r="48" spans="2:10" ht="20.25" customHeight="1" thickBot="1">
      <c r="B48" s="803"/>
      <c r="C48" s="812"/>
      <c r="D48" s="308">
        <v>921</v>
      </c>
      <c r="E48" s="297">
        <v>92195</v>
      </c>
      <c r="F48" s="297">
        <v>4300</v>
      </c>
      <c r="G48" s="309" t="s">
        <v>54</v>
      </c>
      <c r="H48" s="310">
        <v>2735.46</v>
      </c>
      <c r="I48" s="301"/>
      <c r="J48" s="302">
        <f>H48+I48</f>
        <v>2735.46</v>
      </c>
    </row>
    <row r="49" spans="2:10" ht="20.25" customHeight="1">
      <c r="B49" s="801" t="s">
        <v>447</v>
      </c>
      <c r="C49" s="810" t="s">
        <v>448</v>
      </c>
      <c r="D49" s="807"/>
      <c r="E49" s="808"/>
      <c r="F49" s="809"/>
      <c r="G49" s="284" t="s">
        <v>432</v>
      </c>
      <c r="H49" s="311">
        <f>SUM(H50:H52)</f>
        <v>19834.34</v>
      </c>
      <c r="I49" s="286"/>
      <c r="J49" s="312">
        <f>SUM(J50:J52)</f>
        <v>19834.34</v>
      </c>
    </row>
    <row r="50" spans="2:10" ht="20.25" customHeight="1">
      <c r="B50" s="802"/>
      <c r="C50" s="811"/>
      <c r="D50" s="288">
        <v>600</v>
      </c>
      <c r="E50" s="289">
        <v>60016</v>
      </c>
      <c r="F50" s="289">
        <v>4270</v>
      </c>
      <c r="G50" s="304" t="s">
        <v>60</v>
      </c>
      <c r="H50" s="313">
        <v>4334.34</v>
      </c>
      <c r="I50" s="292"/>
      <c r="J50" s="293">
        <f>H50+I50</f>
        <v>4334.34</v>
      </c>
    </row>
    <row r="51" spans="2:10" ht="20.25" customHeight="1">
      <c r="B51" s="802"/>
      <c r="C51" s="811"/>
      <c r="D51" s="288">
        <v>921</v>
      </c>
      <c r="E51" s="289">
        <v>92195</v>
      </c>
      <c r="F51" s="289">
        <v>4270</v>
      </c>
      <c r="G51" s="304" t="s">
        <v>60</v>
      </c>
      <c r="H51" s="315">
        <v>14500</v>
      </c>
      <c r="I51" s="292"/>
      <c r="J51" s="293">
        <f>H51+I51</f>
        <v>14500</v>
      </c>
    </row>
    <row r="52" spans="2:10" ht="20.25" customHeight="1" thickBot="1">
      <c r="B52" s="803"/>
      <c r="C52" s="812"/>
      <c r="D52" s="308">
        <v>921</v>
      </c>
      <c r="E52" s="297">
        <v>92195</v>
      </c>
      <c r="F52" s="297">
        <v>4300</v>
      </c>
      <c r="G52" s="309" t="s">
        <v>54</v>
      </c>
      <c r="H52" s="310">
        <v>1000</v>
      </c>
      <c r="I52" s="301"/>
      <c r="J52" s="302">
        <f>H52+I52</f>
        <v>1000</v>
      </c>
    </row>
    <row r="53" spans="2:10" ht="20.25" customHeight="1">
      <c r="B53" s="801" t="s">
        <v>449</v>
      </c>
      <c r="C53" s="810" t="s">
        <v>450</v>
      </c>
      <c r="D53" s="807"/>
      <c r="E53" s="808"/>
      <c r="F53" s="809"/>
      <c r="G53" s="284" t="s">
        <v>432</v>
      </c>
      <c r="H53" s="311">
        <f>SUM(H54:H58)</f>
        <v>29961.2</v>
      </c>
      <c r="I53" s="286"/>
      <c r="J53" s="312">
        <f>SUM(J54:J58)</f>
        <v>29961.2</v>
      </c>
    </row>
    <row r="54" spans="2:10" ht="20.25" customHeight="1">
      <c r="B54" s="802"/>
      <c r="C54" s="811"/>
      <c r="D54" s="288">
        <v>600</v>
      </c>
      <c r="E54" s="289">
        <v>60016</v>
      </c>
      <c r="F54" s="306">
        <v>6050</v>
      </c>
      <c r="G54" s="307" t="s">
        <v>77</v>
      </c>
      <c r="H54" s="331">
        <v>8000</v>
      </c>
      <c r="I54" s="292"/>
      <c r="J54" s="293">
        <f>H54+I54</f>
        <v>8000</v>
      </c>
    </row>
    <row r="55" spans="2:10" ht="20.25" customHeight="1">
      <c r="B55" s="802"/>
      <c r="C55" s="811"/>
      <c r="D55" s="288">
        <v>754</v>
      </c>
      <c r="E55" s="289">
        <v>75412</v>
      </c>
      <c r="F55" s="289">
        <v>4210</v>
      </c>
      <c r="G55" s="304" t="s">
        <v>55</v>
      </c>
      <c r="H55" s="305">
        <v>7000</v>
      </c>
      <c r="I55" s="292"/>
      <c r="J55" s="293">
        <f>H55+I55</f>
        <v>7000</v>
      </c>
    </row>
    <row r="56" spans="2:10" ht="20.25" customHeight="1">
      <c r="B56" s="802"/>
      <c r="C56" s="811"/>
      <c r="D56" s="294">
        <v>900</v>
      </c>
      <c r="E56" s="289">
        <v>90015</v>
      </c>
      <c r="F56" s="306">
        <v>6050</v>
      </c>
      <c r="G56" s="307" t="s">
        <v>77</v>
      </c>
      <c r="H56" s="305">
        <v>4000</v>
      </c>
      <c r="I56" s="292"/>
      <c r="J56" s="293">
        <f>H56+I56</f>
        <v>4000</v>
      </c>
    </row>
    <row r="57" spans="2:10" ht="20.25" customHeight="1">
      <c r="B57" s="802"/>
      <c r="C57" s="811"/>
      <c r="D57" s="288">
        <v>921</v>
      </c>
      <c r="E57" s="289">
        <v>92195</v>
      </c>
      <c r="F57" s="289">
        <v>4300</v>
      </c>
      <c r="G57" s="304" t="s">
        <v>54</v>
      </c>
      <c r="H57" s="305">
        <v>6961.2</v>
      </c>
      <c r="I57" s="292"/>
      <c r="J57" s="293">
        <f>H57+I57</f>
        <v>6961.2</v>
      </c>
    </row>
    <row r="58" spans="2:10" ht="20.25" customHeight="1" thickBot="1">
      <c r="B58" s="803"/>
      <c r="C58" s="812"/>
      <c r="D58" s="308">
        <v>926</v>
      </c>
      <c r="E58" s="297">
        <v>92605</v>
      </c>
      <c r="F58" s="298">
        <v>4210</v>
      </c>
      <c r="G58" s="318" t="s">
        <v>55</v>
      </c>
      <c r="H58" s="310">
        <v>4000</v>
      </c>
      <c r="I58" s="301"/>
      <c r="J58" s="302">
        <f>H58+I58</f>
        <v>4000</v>
      </c>
    </row>
    <row r="59" spans="2:10" ht="20.25" customHeight="1">
      <c r="B59" s="801" t="s">
        <v>451</v>
      </c>
      <c r="C59" s="804" t="s">
        <v>452</v>
      </c>
      <c r="D59" s="807"/>
      <c r="E59" s="808"/>
      <c r="F59" s="809"/>
      <c r="G59" s="284" t="s">
        <v>432</v>
      </c>
      <c r="H59" s="311">
        <f>SUM(H60:H62)</f>
        <v>18096.58</v>
      </c>
      <c r="I59" s="286"/>
      <c r="J59" s="312">
        <f>SUM(J60:J62)</f>
        <v>18096.58</v>
      </c>
    </row>
    <row r="60" spans="2:10" ht="20.25" customHeight="1">
      <c r="B60" s="802"/>
      <c r="C60" s="805"/>
      <c r="D60" s="294">
        <v>600</v>
      </c>
      <c r="E60" s="306">
        <v>60016</v>
      </c>
      <c r="F60" s="306">
        <v>4270</v>
      </c>
      <c r="G60" s="307" t="s">
        <v>60</v>
      </c>
      <c r="H60" s="305">
        <v>3096.58</v>
      </c>
      <c r="I60" s="292"/>
      <c r="J60" s="293">
        <f>H60+I60</f>
        <v>3096.58</v>
      </c>
    </row>
    <row r="61" spans="2:10" ht="20.25" customHeight="1">
      <c r="B61" s="802"/>
      <c r="C61" s="805"/>
      <c r="D61" s="288">
        <v>921</v>
      </c>
      <c r="E61" s="289">
        <v>92195</v>
      </c>
      <c r="F61" s="289">
        <v>4210</v>
      </c>
      <c r="G61" s="304" t="s">
        <v>55</v>
      </c>
      <c r="H61" s="305">
        <v>12000</v>
      </c>
      <c r="I61" s="292"/>
      <c r="J61" s="293">
        <f>H61+I61</f>
        <v>12000</v>
      </c>
    </row>
    <row r="62" spans="2:10" ht="20.25" customHeight="1" thickBot="1">
      <c r="B62" s="803"/>
      <c r="C62" s="806"/>
      <c r="D62" s="308">
        <v>921</v>
      </c>
      <c r="E62" s="297">
        <v>92195</v>
      </c>
      <c r="F62" s="297">
        <v>4300</v>
      </c>
      <c r="G62" s="309" t="s">
        <v>54</v>
      </c>
      <c r="H62" s="314">
        <v>3000</v>
      </c>
      <c r="I62" s="301"/>
      <c r="J62" s="302">
        <f>H62+I62</f>
        <v>3000</v>
      </c>
    </row>
    <row r="63" spans="2:10" ht="22.5" customHeight="1">
      <c r="B63" s="801" t="s">
        <v>453</v>
      </c>
      <c r="C63" s="810" t="s">
        <v>454</v>
      </c>
      <c r="D63" s="807"/>
      <c r="E63" s="808"/>
      <c r="F63" s="809"/>
      <c r="G63" s="284" t="s">
        <v>432</v>
      </c>
      <c r="H63" s="311">
        <f>SUM(H64:H68)</f>
        <v>20463.52</v>
      </c>
      <c r="I63" s="286"/>
      <c r="J63" s="312">
        <f>SUM(J64:J68)</f>
        <v>20463.52</v>
      </c>
    </row>
    <row r="64" spans="2:10" ht="22.5" customHeight="1">
      <c r="B64" s="802"/>
      <c r="C64" s="811"/>
      <c r="D64" s="294">
        <v>600</v>
      </c>
      <c r="E64" s="306">
        <v>60016</v>
      </c>
      <c r="F64" s="306">
        <v>4270</v>
      </c>
      <c r="G64" s="307" t="s">
        <v>60</v>
      </c>
      <c r="H64" s="305">
        <v>5000</v>
      </c>
      <c r="I64" s="292"/>
      <c r="J64" s="293">
        <f>H64+I64</f>
        <v>5000</v>
      </c>
    </row>
    <row r="65" spans="2:10" ht="22.5" customHeight="1">
      <c r="B65" s="802"/>
      <c r="C65" s="811"/>
      <c r="D65" s="288">
        <v>921</v>
      </c>
      <c r="E65" s="289">
        <v>92195</v>
      </c>
      <c r="F65" s="289">
        <v>4210</v>
      </c>
      <c r="G65" s="304" t="s">
        <v>55</v>
      </c>
      <c r="H65" s="305">
        <v>5463.52</v>
      </c>
      <c r="I65" s="292"/>
      <c r="J65" s="293">
        <f>H65+I65</f>
        <v>5463.52</v>
      </c>
    </row>
    <row r="66" spans="2:10" ht="22.5" customHeight="1">
      <c r="B66" s="802"/>
      <c r="C66" s="811"/>
      <c r="D66" s="288">
        <v>921</v>
      </c>
      <c r="E66" s="289">
        <v>92195</v>
      </c>
      <c r="F66" s="289">
        <v>4270</v>
      </c>
      <c r="G66" s="304" t="s">
        <v>60</v>
      </c>
      <c r="H66" s="305">
        <v>2000</v>
      </c>
      <c r="I66" s="292"/>
      <c r="J66" s="293">
        <f>H66+I66</f>
        <v>2000</v>
      </c>
    </row>
    <row r="67" spans="2:10" ht="22.5" customHeight="1">
      <c r="B67" s="802"/>
      <c r="C67" s="811"/>
      <c r="D67" s="332">
        <v>921</v>
      </c>
      <c r="E67" s="333">
        <v>92195</v>
      </c>
      <c r="F67" s="289">
        <v>4300</v>
      </c>
      <c r="G67" s="304" t="s">
        <v>54</v>
      </c>
      <c r="H67" s="305">
        <v>3000</v>
      </c>
      <c r="I67" s="292"/>
      <c r="J67" s="293">
        <f>H67+I67</f>
        <v>3000</v>
      </c>
    </row>
    <row r="68" spans="2:10" ht="22.5" customHeight="1" thickBot="1">
      <c r="B68" s="803"/>
      <c r="C68" s="812"/>
      <c r="D68" s="308">
        <v>926</v>
      </c>
      <c r="E68" s="297">
        <v>92605</v>
      </c>
      <c r="F68" s="298">
        <v>4210</v>
      </c>
      <c r="G68" s="318" t="s">
        <v>55</v>
      </c>
      <c r="H68" s="314">
        <v>5000</v>
      </c>
      <c r="I68" s="301"/>
      <c r="J68" s="302">
        <f>H68+I68</f>
        <v>5000</v>
      </c>
    </row>
    <row r="69" spans="1:10" ht="23.25" customHeight="1">
      <c r="A69" s="3"/>
      <c r="B69" s="815" t="s">
        <v>455</v>
      </c>
      <c r="C69" s="810" t="s">
        <v>456</v>
      </c>
      <c r="D69" s="807"/>
      <c r="E69" s="808"/>
      <c r="F69" s="816"/>
      <c r="G69" s="334" t="s">
        <v>432</v>
      </c>
      <c r="H69" s="335">
        <f>SUM(H70:H75)</f>
        <v>21482.2</v>
      </c>
      <c r="I69" s="286"/>
      <c r="J69" s="336">
        <f>SUM(J70:J75)</f>
        <v>21482.2</v>
      </c>
    </row>
    <row r="70" spans="1:10" ht="23.25" customHeight="1">
      <c r="A70" s="3"/>
      <c r="B70" s="813"/>
      <c r="C70" s="811"/>
      <c r="D70" s="294">
        <v>754</v>
      </c>
      <c r="E70" s="306">
        <v>75412</v>
      </c>
      <c r="F70" s="337">
        <v>4210</v>
      </c>
      <c r="G70" s="338" t="s">
        <v>55</v>
      </c>
      <c r="H70" s="339">
        <v>1800</v>
      </c>
      <c r="I70" s="292"/>
      <c r="J70" s="293">
        <f aca="true" t="shared" si="0" ref="J70:J75">H70+I70</f>
        <v>1800</v>
      </c>
    </row>
    <row r="71" spans="1:10" ht="23.25" customHeight="1">
      <c r="A71" s="3"/>
      <c r="B71" s="813"/>
      <c r="C71" s="811"/>
      <c r="D71" s="294">
        <v>900</v>
      </c>
      <c r="E71" s="289">
        <v>90004</v>
      </c>
      <c r="F71" s="289">
        <v>4300</v>
      </c>
      <c r="G71" s="304" t="s">
        <v>54</v>
      </c>
      <c r="H71" s="339">
        <v>1000</v>
      </c>
      <c r="I71" s="292"/>
      <c r="J71" s="293">
        <f t="shared" si="0"/>
        <v>1000</v>
      </c>
    </row>
    <row r="72" spans="1:10" ht="23.25" customHeight="1">
      <c r="A72" s="3"/>
      <c r="B72" s="813"/>
      <c r="C72" s="811"/>
      <c r="D72" s="294">
        <v>900</v>
      </c>
      <c r="E72" s="289">
        <v>90015</v>
      </c>
      <c r="F72" s="306">
        <v>6050</v>
      </c>
      <c r="G72" s="307" t="s">
        <v>77</v>
      </c>
      <c r="H72" s="339">
        <v>3000</v>
      </c>
      <c r="I72" s="292"/>
      <c r="J72" s="293">
        <f t="shared" si="0"/>
        <v>3000</v>
      </c>
    </row>
    <row r="73" spans="1:11" ht="23.25" customHeight="1">
      <c r="A73" s="3"/>
      <c r="B73" s="813"/>
      <c r="C73" s="811"/>
      <c r="D73" s="288">
        <v>921</v>
      </c>
      <c r="E73" s="289">
        <v>92195</v>
      </c>
      <c r="F73" s="340">
        <v>4210</v>
      </c>
      <c r="G73" s="341" t="s">
        <v>55</v>
      </c>
      <c r="H73" s="342">
        <v>4682.2</v>
      </c>
      <c r="I73" s="292"/>
      <c r="J73" s="293">
        <f t="shared" si="0"/>
        <v>4682.2</v>
      </c>
      <c r="K73" s="3"/>
    </row>
    <row r="74" spans="1:10" ht="23.25" customHeight="1">
      <c r="A74" s="3"/>
      <c r="B74" s="813"/>
      <c r="C74" s="811"/>
      <c r="D74" s="288">
        <v>921</v>
      </c>
      <c r="E74" s="289">
        <v>92195</v>
      </c>
      <c r="F74" s="343" t="s">
        <v>53</v>
      </c>
      <c r="G74" s="341" t="s">
        <v>54</v>
      </c>
      <c r="H74" s="342">
        <v>6000</v>
      </c>
      <c r="I74" s="292"/>
      <c r="J74" s="293">
        <f t="shared" si="0"/>
        <v>6000</v>
      </c>
    </row>
    <row r="75" spans="1:13" ht="23.25" customHeight="1" thickBot="1">
      <c r="A75" s="3"/>
      <c r="B75" s="814"/>
      <c r="C75" s="812"/>
      <c r="D75" s="296">
        <v>926</v>
      </c>
      <c r="E75" s="298">
        <v>92605</v>
      </c>
      <c r="F75" s="317">
        <v>4210</v>
      </c>
      <c r="G75" s="318" t="s">
        <v>55</v>
      </c>
      <c r="H75" s="344">
        <v>5000</v>
      </c>
      <c r="I75" s="301"/>
      <c r="J75" s="302">
        <f t="shared" si="0"/>
        <v>5000</v>
      </c>
      <c r="L75" s="3"/>
      <c r="M75" s="3"/>
    </row>
    <row r="76" spans="2:13" ht="21" customHeight="1">
      <c r="B76" s="815" t="s">
        <v>457</v>
      </c>
      <c r="C76" s="810" t="s">
        <v>458</v>
      </c>
      <c r="D76" s="807"/>
      <c r="E76" s="808"/>
      <c r="F76" s="809"/>
      <c r="G76" s="284" t="s">
        <v>432</v>
      </c>
      <c r="H76" s="311">
        <f>SUM(H77:H79)</f>
        <v>11355.310000000001</v>
      </c>
      <c r="I76" s="286"/>
      <c r="J76" s="312">
        <f>SUM(J77:J79)</f>
        <v>11355.310000000001</v>
      </c>
      <c r="L76" s="3"/>
      <c r="M76" s="3"/>
    </row>
    <row r="77" spans="2:13" ht="21" customHeight="1">
      <c r="B77" s="813"/>
      <c r="C77" s="811"/>
      <c r="D77" s="294">
        <v>754</v>
      </c>
      <c r="E77" s="306">
        <v>75412</v>
      </c>
      <c r="F77" s="337">
        <v>4210</v>
      </c>
      <c r="G77" s="338" t="s">
        <v>55</v>
      </c>
      <c r="H77" s="331">
        <v>3000</v>
      </c>
      <c r="I77" s="292"/>
      <c r="J77" s="293">
        <f>H77+I77</f>
        <v>3000</v>
      </c>
      <c r="L77" s="3"/>
      <c r="M77" s="3"/>
    </row>
    <row r="78" spans="2:14" ht="21" customHeight="1">
      <c r="B78" s="813"/>
      <c r="C78" s="811"/>
      <c r="D78" s="288">
        <v>921</v>
      </c>
      <c r="E78" s="289">
        <v>92195</v>
      </c>
      <c r="F78" s="289">
        <v>4210</v>
      </c>
      <c r="G78" s="304" t="s">
        <v>55</v>
      </c>
      <c r="H78" s="345">
        <v>6355.31</v>
      </c>
      <c r="I78" s="292"/>
      <c r="J78" s="293">
        <f>H78+I78</f>
        <v>6355.31</v>
      </c>
      <c r="L78" s="3"/>
      <c r="M78" s="3"/>
      <c r="N78" s="3"/>
    </row>
    <row r="79" spans="2:14" ht="21" customHeight="1" thickBot="1">
      <c r="B79" s="814"/>
      <c r="C79" s="812"/>
      <c r="D79" s="308">
        <v>921</v>
      </c>
      <c r="E79" s="297">
        <v>92195</v>
      </c>
      <c r="F79" s="297">
        <v>4300</v>
      </c>
      <c r="G79" s="309" t="s">
        <v>54</v>
      </c>
      <c r="H79" s="310">
        <v>2000</v>
      </c>
      <c r="I79" s="301"/>
      <c r="J79" s="302">
        <f>H79+I79</f>
        <v>2000</v>
      </c>
      <c r="L79" s="3"/>
      <c r="M79" s="3"/>
      <c r="N79" s="3"/>
    </row>
    <row r="80" spans="2:10" ht="21" customHeight="1">
      <c r="B80" s="801" t="s">
        <v>459</v>
      </c>
      <c r="C80" s="821" t="s">
        <v>460</v>
      </c>
      <c r="D80" s="807"/>
      <c r="E80" s="808"/>
      <c r="F80" s="809"/>
      <c r="G80" s="284" t="s">
        <v>432</v>
      </c>
      <c r="H80" s="311">
        <f>SUM(H81:H84)</f>
        <v>16808.25</v>
      </c>
      <c r="I80" s="286"/>
      <c r="J80" s="312">
        <f>SUM(J81:J84)</f>
        <v>16808.25</v>
      </c>
    </row>
    <row r="81" spans="2:12" ht="21" customHeight="1">
      <c r="B81" s="802"/>
      <c r="C81" s="811"/>
      <c r="D81" s="294">
        <v>600</v>
      </c>
      <c r="E81" s="306">
        <v>60016</v>
      </c>
      <c r="F81" s="289">
        <v>4270</v>
      </c>
      <c r="G81" s="304" t="s">
        <v>60</v>
      </c>
      <c r="H81" s="345">
        <v>9000</v>
      </c>
      <c r="I81" s="292"/>
      <c r="J81" s="293">
        <f>H81+I81</f>
        <v>9000</v>
      </c>
      <c r="L81" s="3"/>
    </row>
    <row r="82" spans="2:10" ht="21" customHeight="1">
      <c r="B82" s="802"/>
      <c r="C82" s="811"/>
      <c r="D82" s="288">
        <v>921</v>
      </c>
      <c r="E82" s="289">
        <v>92195</v>
      </c>
      <c r="F82" s="289">
        <v>4210</v>
      </c>
      <c r="G82" s="304" t="s">
        <v>55</v>
      </c>
      <c r="H82" s="345">
        <v>2000</v>
      </c>
      <c r="I82" s="292"/>
      <c r="J82" s="293">
        <f>H82+I82</f>
        <v>2000</v>
      </c>
    </row>
    <row r="83" spans="2:10" ht="21" customHeight="1">
      <c r="B83" s="802"/>
      <c r="C83" s="811"/>
      <c r="D83" s="288">
        <v>921</v>
      </c>
      <c r="E83" s="289">
        <v>92195</v>
      </c>
      <c r="F83" s="289">
        <v>4270</v>
      </c>
      <c r="G83" s="304" t="s">
        <v>60</v>
      </c>
      <c r="H83" s="346">
        <v>2000</v>
      </c>
      <c r="I83" s="292"/>
      <c r="J83" s="293">
        <f>H83+I83</f>
        <v>2000</v>
      </c>
    </row>
    <row r="84" spans="2:10" ht="21" customHeight="1" thickBot="1">
      <c r="B84" s="803"/>
      <c r="C84" s="812"/>
      <c r="D84" s="308">
        <v>921</v>
      </c>
      <c r="E84" s="297">
        <v>92195</v>
      </c>
      <c r="F84" s="297">
        <v>4300</v>
      </c>
      <c r="G84" s="309" t="s">
        <v>54</v>
      </c>
      <c r="H84" s="310">
        <v>3808.25</v>
      </c>
      <c r="I84" s="301"/>
      <c r="J84" s="302">
        <f>H84+I84</f>
        <v>3808.25</v>
      </c>
    </row>
    <row r="85" spans="2:10" ht="21" customHeight="1">
      <c r="B85" s="801" t="s">
        <v>461</v>
      </c>
      <c r="C85" s="810" t="s">
        <v>462</v>
      </c>
      <c r="D85" s="807"/>
      <c r="E85" s="808"/>
      <c r="F85" s="809"/>
      <c r="G85" s="284" t="s">
        <v>432</v>
      </c>
      <c r="H85" s="311">
        <f>SUM(H86:H88)</f>
        <v>12673.6</v>
      </c>
      <c r="I85" s="286"/>
      <c r="J85" s="312">
        <f>SUM(J86:J88)</f>
        <v>12673.6</v>
      </c>
    </row>
    <row r="86" spans="2:10" ht="21" customHeight="1">
      <c r="B86" s="802"/>
      <c r="C86" s="811"/>
      <c r="D86" s="294">
        <v>600</v>
      </c>
      <c r="E86" s="306">
        <v>60016</v>
      </c>
      <c r="F86" s="289">
        <v>4270</v>
      </c>
      <c r="G86" s="304" t="s">
        <v>60</v>
      </c>
      <c r="H86" s="331">
        <v>10000</v>
      </c>
      <c r="I86" s="292"/>
      <c r="J86" s="293">
        <f>H86+I86</f>
        <v>10000</v>
      </c>
    </row>
    <row r="87" spans="2:10" ht="21" customHeight="1">
      <c r="B87" s="802"/>
      <c r="C87" s="811"/>
      <c r="D87" s="288">
        <v>921</v>
      </c>
      <c r="E87" s="289">
        <v>92195</v>
      </c>
      <c r="F87" s="289">
        <v>4210</v>
      </c>
      <c r="G87" s="304" t="s">
        <v>55</v>
      </c>
      <c r="H87" s="331">
        <v>673.6</v>
      </c>
      <c r="I87" s="292"/>
      <c r="J87" s="293">
        <f>H87+I87</f>
        <v>673.6</v>
      </c>
    </row>
    <row r="88" spans="2:10" ht="21" customHeight="1" thickBot="1">
      <c r="B88" s="803"/>
      <c r="C88" s="812"/>
      <c r="D88" s="308">
        <v>921</v>
      </c>
      <c r="E88" s="297">
        <v>92195</v>
      </c>
      <c r="F88" s="297">
        <v>4300</v>
      </c>
      <c r="G88" s="309" t="s">
        <v>54</v>
      </c>
      <c r="H88" s="310">
        <v>2000</v>
      </c>
      <c r="I88" s="301"/>
      <c r="J88" s="302">
        <f>H88+I88</f>
        <v>2000</v>
      </c>
    </row>
    <row r="89" spans="2:10" ht="21" customHeight="1">
      <c r="B89" s="801" t="s">
        <v>463</v>
      </c>
      <c r="C89" s="817" t="s">
        <v>464</v>
      </c>
      <c r="D89" s="807"/>
      <c r="E89" s="808"/>
      <c r="F89" s="809"/>
      <c r="G89" s="284" t="s">
        <v>432</v>
      </c>
      <c r="H89" s="311">
        <f>H90</f>
        <v>8658.8</v>
      </c>
      <c r="I89" s="286"/>
      <c r="J89" s="312">
        <f>J90</f>
        <v>8658.8</v>
      </c>
    </row>
    <row r="90" spans="2:10" ht="21" customHeight="1" thickBot="1">
      <c r="B90" s="803"/>
      <c r="C90" s="818"/>
      <c r="D90" s="308">
        <v>900</v>
      </c>
      <c r="E90" s="297">
        <v>90015</v>
      </c>
      <c r="F90" s="298">
        <v>4210</v>
      </c>
      <c r="G90" s="318" t="s">
        <v>55</v>
      </c>
      <c r="H90" s="310">
        <v>8658.8</v>
      </c>
      <c r="I90" s="301"/>
      <c r="J90" s="302">
        <f>H90+I90</f>
        <v>8658.8</v>
      </c>
    </row>
    <row r="91" spans="2:11" ht="24" customHeight="1">
      <c r="B91" s="819" t="s">
        <v>465</v>
      </c>
      <c r="C91" s="820"/>
      <c r="D91" s="820"/>
      <c r="E91" s="820"/>
      <c r="F91" s="820"/>
      <c r="G91" s="347"/>
      <c r="H91" s="348">
        <f>H11+H17+H23+H27+H31+H37+H40+H44+H49+H53+H59+H63+H69+H76+H80+H85+H89</f>
        <v>308780.36</v>
      </c>
      <c r="I91" s="776">
        <f>I11+I17+I23+I27+I31+I37+I40+I44+I49+I53+I59+I63+I69+I76+I80+I85+I89</f>
        <v>0</v>
      </c>
      <c r="J91" s="776">
        <f>J11+J17+J23+J27+J31+J37+J40+J44+J49+J53+J59+J63+J69+J76+J80+J85+J89</f>
        <v>308780.36</v>
      </c>
      <c r="K91" s="349"/>
    </row>
    <row r="97" ht="12.75">
      <c r="K97" s="3"/>
    </row>
    <row r="125" spans="7:8" ht="12.75">
      <c r="G125" s="350"/>
      <c r="H125" s="351"/>
    </row>
    <row r="126" spans="7:8" ht="12.75">
      <c r="G126" s="350"/>
      <c r="H126" s="351"/>
    </row>
  </sheetData>
  <sheetProtection/>
  <mergeCells count="52">
    <mergeCell ref="B89:B90"/>
    <mergeCell ref="C89:C90"/>
    <mergeCell ref="D89:F89"/>
    <mergeCell ref="B91:F91"/>
    <mergeCell ref="B80:B84"/>
    <mergeCell ref="C80:C84"/>
    <mergeCell ref="D80:F80"/>
    <mergeCell ref="B85:B88"/>
    <mergeCell ref="C85:C88"/>
    <mergeCell ref="D85:F85"/>
    <mergeCell ref="B69:B75"/>
    <mergeCell ref="C69:C75"/>
    <mergeCell ref="D69:F69"/>
    <mergeCell ref="B76:B79"/>
    <mergeCell ref="C76:C79"/>
    <mergeCell ref="D76:F76"/>
    <mergeCell ref="B59:B62"/>
    <mergeCell ref="C59:C62"/>
    <mergeCell ref="D59:F59"/>
    <mergeCell ref="B63:B68"/>
    <mergeCell ref="C63:C68"/>
    <mergeCell ref="D63:F63"/>
    <mergeCell ref="B49:B52"/>
    <mergeCell ref="C49:C52"/>
    <mergeCell ref="D49:F49"/>
    <mergeCell ref="B53:B58"/>
    <mergeCell ref="C53:C58"/>
    <mergeCell ref="D53:F53"/>
    <mergeCell ref="B40:B43"/>
    <mergeCell ref="C40:C43"/>
    <mergeCell ref="D40:F40"/>
    <mergeCell ref="B44:B48"/>
    <mergeCell ref="C44:C48"/>
    <mergeCell ref="D44:F44"/>
    <mergeCell ref="B31:B36"/>
    <mergeCell ref="C31:C36"/>
    <mergeCell ref="D31:F31"/>
    <mergeCell ref="B37:B39"/>
    <mergeCell ref="C37:C39"/>
    <mergeCell ref="D37:F37"/>
    <mergeCell ref="B23:B26"/>
    <mergeCell ref="C23:C26"/>
    <mergeCell ref="D23:F23"/>
    <mergeCell ref="B27:B30"/>
    <mergeCell ref="C27:C30"/>
    <mergeCell ref="D27:F27"/>
    <mergeCell ref="B11:B16"/>
    <mergeCell ref="C11:C16"/>
    <mergeCell ref="D11:F11"/>
    <mergeCell ref="B17:B22"/>
    <mergeCell ref="C17:C22"/>
    <mergeCell ref="D17:F17"/>
  </mergeCells>
  <printOptions/>
  <pageMargins left="0.31496062992125984" right="0" top="0.7480314960629921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PageLayoutView="0" workbookViewId="0" topLeftCell="A19">
      <selection activeCell="R17" sqref="R17"/>
    </sheetView>
  </sheetViews>
  <sheetFormatPr defaultColWidth="9.140625" defaultRowHeight="12.75"/>
  <cols>
    <col min="1" max="1" width="1.421875" style="0" customWidth="1"/>
    <col min="2" max="2" width="2.8515625" style="0" customWidth="1"/>
    <col min="3" max="3" width="34.421875" style="0" customWidth="1"/>
    <col min="4" max="4" width="7.57421875" style="0" customWidth="1"/>
    <col min="5" max="5" width="11.8515625" style="0" customWidth="1"/>
    <col min="6" max="6" width="10.00390625" style="0" customWidth="1"/>
    <col min="7" max="7" width="11.8515625" style="0" customWidth="1"/>
    <col min="8" max="8" width="10.140625" style="0" customWidth="1"/>
    <col min="9" max="9" width="5.7109375" style="0" customWidth="1"/>
    <col min="10" max="10" width="9.57421875" style="0" customWidth="1"/>
    <col min="11" max="11" width="11.8515625" style="0" customWidth="1"/>
    <col min="12" max="12" width="10.00390625" style="0" customWidth="1"/>
    <col min="13" max="13" width="11.8515625" style="0" customWidth="1"/>
    <col min="14" max="14" width="7.57421875" style="0" customWidth="1"/>
    <col min="15" max="15" width="0.71875" style="0" customWidth="1"/>
  </cols>
  <sheetData>
    <row r="1" spans="2:14" ht="12.75">
      <c r="B1" s="363"/>
      <c r="C1" s="363"/>
      <c r="D1" s="363"/>
      <c r="E1" s="363"/>
      <c r="F1" s="363"/>
      <c r="G1" s="363"/>
      <c r="H1" s="363"/>
      <c r="I1" s="363"/>
      <c r="K1" s="422" t="s">
        <v>469</v>
      </c>
      <c r="L1" s="363"/>
      <c r="M1" s="363"/>
      <c r="N1" s="363"/>
    </row>
    <row r="2" spans="2:14" ht="18.75">
      <c r="B2" s="363"/>
      <c r="C2" s="363"/>
      <c r="D2" s="363"/>
      <c r="E2" s="364"/>
      <c r="F2" s="364"/>
      <c r="G2" s="364"/>
      <c r="H2" s="363"/>
      <c r="I2" s="363"/>
      <c r="K2" s="13" t="s">
        <v>470</v>
      </c>
      <c r="L2" s="363"/>
      <c r="M2" s="363"/>
      <c r="N2" s="363"/>
    </row>
    <row r="3" spans="2:14" ht="12.75">
      <c r="B3" s="363"/>
      <c r="C3" s="363"/>
      <c r="D3" s="363"/>
      <c r="E3" s="363"/>
      <c r="F3" s="363"/>
      <c r="G3" s="363"/>
      <c r="H3" s="363"/>
      <c r="I3" s="363"/>
      <c r="K3" s="21" t="s">
        <v>368</v>
      </c>
      <c r="L3" s="363"/>
      <c r="M3" s="363"/>
      <c r="N3" s="363"/>
    </row>
    <row r="5" spans="2:14" ht="16.5">
      <c r="B5" s="822" t="s">
        <v>471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</row>
    <row r="6" spans="2:14" ht="16.5"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</row>
    <row r="7" spans="2:14" ht="13.5" thickBot="1"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6" t="s">
        <v>374</v>
      </c>
    </row>
    <row r="8" spans="2:14" ht="12.75">
      <c r="B8" s="823" t="s">
        <v>425</v>
      </c>
      <c r="C8" s="825" t="s">
        <v>472</v>
      </c>
      <c r="D8" s="367"/>
      <c r="E8" s="828" t="s">
        <v>473</v>
      </c>
      <c r="F8" s="829"/>
      <c r="G8" s="829"/>
      <c r="H8" s="830"/>
      <c r="I8" s="830"/>
      <c r="J8" s="831"/>
      <c r="K8" s="832" t="s">
        <v>474</v>
      </c>
      <c r="L8" s="833"/>
      <c r="M8" s="833"/>
      <c r="N8" s="834"/>
    </row>
    <row r="9" spans="2:14" ht="12.75">
      <c r="B9" s="824"/>
      <c r="C9" s="826"/>
      <c r="D9" s="368"/>
      <c r="E9" s="835" t="s">
        <v>475</v>
      </c>
      <c r="F9" s="837" t="s">
        <v>476</v>
      </c>
      <c r="G9" s="837" t="s">
        <v>477</v>
      </c>
      <c r="H9" s="840" t="s">
        <v>478</v>
      </c>
      <c r="I9" s="840"/>
      <c r="J9" s="841"/>
      <c r="K9" s="836" t="s">
        <v>475</v>
      </c>
      <c r="L9" s="837" t="s">
        <v>476</v>
      </c>
      <c r="M9" s="837" t="s">
        <v>477</v>
      </c>
      <c r="N9" s="844" t="s">
        <v>479</v>
      </c>
    </row>
    <row r="10" spans="2:14" ht="12.75">
      <c r="B10" s="824"/>
      <c r="C10" s="826"/>
      <c r="D10" s="370" t="s">
        <v>1</v>
      </c>
      <c r="E10" s="835"/>
      <c r="F10" s="838"/>
      <c r="G10" s="838"/>
      <c r="H10" s="845" t="s">
        <v>480</v>
      </c>
      <c r="I10" s="847" t="s">
        <v>478</v>
      </c>
      <c r="J10" s="841"/>
      <c r="K10" s="836"/>
      <c r="L10" s="838"/>
      <c r="M10" s="838"/>
      <c r="N10" s="844"/>
    </row>
    <row r="11" spans="2:14" ht="22.5">
      <c r="B11" s="824"/>
      <c r="C11" s="827"/>
      <c r="D11" s="371"/>
      <c r="E11" s="836"/>
      <c r="F11" s="839"/>
      <c r="G11" s="839"/>
      <c r="H11" s="846"/>
      <c r="I11" s="369" t="s">
        <v>481</v>
      </c>
      <c r="J11" s="372" t="s">
        <v>482</v>
      </c>
      <c r="K11" s="836"/>
      <c r="L11" s="839"/>
      <c r="M11" s="839"/>
      <c r="N11" s="844"/>
    </row>
    <row r="12" spans="2:14" ht="12.75">
      <c r="B12" s="373">
        <v>1</v>
      </c>
      <c r="C12" s="374">
        <v>2</v>
      </c>
      <c r="D12" s="374">
        <v>3</v>
      </c>
      <c r="E12" s="374">
        <v>4</v>
      </c>
      <c r="F12" s="375">
        <v>5</v>
      </c>
      <c r="G12" s="375">
        <v>6</v>
      </c>
      <c r="H12" s="374">
        <v>7</v>
      </c>
      <c r="I12" s="374">
        <v>8</v>
      </c>
      <c r="J12" s="374">
        <v>9</v>
      </c>
      <c r="K12" s="374">
        <v>10</v>
      </c>
      <c r="L12" s="376">
        <v>11</v>
      </c>
      <c r="M12" s="376">
        <v>12</v>
      </c>
      <c r="N12" s="377">
        <v>13</v>
      </c>
    </row>
    <row r="13" spans="2:14" ht="19.5" customHeight="1">
      <c r="B13" s="378" t="s">
        <v>483</v>
      </c>
      <c r="C13" s="379" t="s">
        <v>484</v>
      </c>
      <c r="D13" s="379"/>
      <c r="E13" s="380">
        <f>E15+E16+E17+E18+E19+E20+E21+E22</f>
        <v>3282000</v>
      </c>
      <c r="F13" s="380">
        <f>F15+F16+F17+F18+F19+F20+F21+F22</f>
        <v>20000</v>
      </c>
      <c r="G13" s="380">
        <f>G15+G16+G17+G18+G19+G20+G21+G22</f>
        <v>3302000</v>
      </c>
      <c r="H13" s="380">
        <f>H15+H16+H17+H18+H19+H20+H21+H22</f>
        <v>112000</v>
      </c>
      <c r="I13" s="380"/>
      <c r="J13" s="380">
        <f>J15+J16+J17+J18+J19+J20+J21+J22</f>
        <v>28000</v>
      </c>
      <c r="K13" s="380">
        <f>K15+K16+K17+K18+K19+K20+K21+K22</f>
        <v>3282000</v>
      </c>
      <c r="L13" s="380">
        <f>L15+L16+L17+L18+L19+L20+L21+L22</f>
        <v>20000</v>
      </c>
      <c r="M13" s="380">
        <f>M15+M16+M17+M18+M19+M20+M21+M22</f>
        <v>3302000</v>
      </c>
      <c r="N13" s="381"/>
    </row>
    <row r="14" spans="2:14" ht="19.5" customHeight="1">
      <c r="B14" s="382"/>
      <c r="C14" s="383" t="s">
        <v>485</v>
      </c>
      <c r="D14" s="383"/>
      <c r="E14" s="380"/>
      <c r="F14" s="380"/>
      <c r="G14" s="380"/>
      <c r="H14" s="380"/>
      <c r="I14" s="380"/>
      <c r="J14" s="380"/>
      <c r="K14" s="380"/>
      <c r="L14" s="384"/>
      <c r="M14" s="384"/>
      <c r="N14" s="381"/>
    </row>
    <row r="15" spans="2:14" ht="22.5" customHeight="1">
      <c r="B15" s="378"/>
      <c r="C15" s="385" t="s">
        <v>486</v>
      </c>
      <c r="D15" s="386">
        <v>40002</v>
      </c>
      <c r="E15" s="380">
        <v>1671400</v>
      </c>
      <c r="F15" s="380"/>
      <c r="G15" s="380">
        <f aca="true" t="shared" si="0" ref="G15:G22">E15+F15</f>
        <v>1671400</v>
      </c>
      <c r="H15" s="380"/>
      <c r="I15" s="380"/>
      <c r="J15" s="380"/>
      <c r="K15" s="380">
        <v>1671400</v>
      </c>
      <c r="L15" s="384"/>
      <c r="M15" s="384">
        <f aca="true" t="shared" si="1" ref="M15:M22">K15+L15</f>
        <v>1671400</v>
      </c>
      <c r="N15" s="381"/>
    </row>
    <row r="16" spans="2:14" ht="22.5" customHeight="1">
      <c r="B16" s="378"/>
      <c r="C16" s="385" t="s">
        <v>487</v>
      </c>
      <c r="D16" s="386">
        <v>60016</v>
      </c>
      <c r="E16" s="380">
        <v>33000</v>
      </c>
      <c r="F16" s="380">
        <v>20000</v>
      </c>
      <c r="G16" s="380">
        <f t="shared" si="0"/>
        <v>53000</v>
      </c>
      <c r="H16" s="380">
        <v>53000</v>
      </c>
      <c r="I16" s="380"/>
      <c r="J16" s="380"/>
      <c r="K16" s="380">
        <v>33000</v>
      </c>
      <c r="L16" s="384">
        <v>20000</v>
      </c>
      <c r="M16" s="384">
        <f t="shared" si="1"/>
        <v>53000</v>
      </c>
      <c r="N16" s="381"/>
    </row>
    <row r="17" spans="2:14" ht="22.5" customHeight="1">
      <c r="B17" s="378"/>
      <c r="C17" s="385" t="s">
        <v>488</v>
      </c>
      <c r="D17" s="386">
        <v>70001</v>
      </c>
      <c r="E17" s="380">
        <v>136800</v>
      </c>
      <c r="F17" s="380"/>
      <c r="G17" s="380">
        <f t="shared" si="0"/>
        <v>136800</v>
      </c>
      <c r="H17" s="380"/>
      <c r="I17" s="380"/>
      <c r="J17" s="380"/>
      <c r="K17" s="380">
        <v>136800</v>
      </c>
      <c r="L17" s="384"/>
      <c r="M17" s="384">
        <f t="shared" si="1"/>
        <v>136800</v>
      </c>
      <c r="N17" s="381"/>
    </row>
    <row r="18" spans="2:14" ht="22.5" customHeight="1">
      <c r="B18" s="378"/>
      <c r="C18" s="385" t="s">
        <v>489</v>
      </c>
      <c r="D18" s="386">
        <v>70095</v>
      </c>
      <c r="E18" s="380">
        <v>8100</v>
      </c>
      <c r="F18" s="380"/>
      <c r="G18" s="380">
        <f t="shared" si="0"/>
        <v>8100</v>
      </c>
      <c r="H18" s="380"/>
      <c r="I18" s="380"/>
      <c r="J18" s="380"/>
      <c r="K18" s="380">
        <v>8100</v>
      </c>
      <c r="L18" s="384"/>
      <c r="M18" s="384">
        <f t="shared" si="1"/>
        <v>8100</v>
      </c>
      <c r="N18" s="381"/>
    </row>
    <row r="19" spans="2:14" ht="22.5" customHeight="1">
      <c r="B19" s="378"/>
      <c r="C19" s="385" t="s">
        <v>490</v>
      </c>
      <c r="D19" s="386">
        <v>71035</v>
      </c>
      <c r="E19" s="380">
        <v>8200</v>
      </c>
      <c r="F19" s="380"/>
      <c r="G19" s="380">
        <f t="shared" si="0"/>
        <v>8200</v>
      </c>
      <c r="H19" s="380"/>
      <c r="I19" s="380"/>
      <c r="J19" s="380"/>
      <c r="K19" s="380">
        <v>8200</v>
      </c>
      <c r="L19" s="384"/>
      <c r="M19" s="384">
        <f t="shared" si="1"/>
        <v>8200</v>
      </c>
      <c r="N19" s="381"/>
    </row>
    <row r="20" spans="2:14" ht="22.5" customHeight="1">
      <c r="B20" s="378"/>
      <c r="C20" s="385" t="s">
        <v>491</v>
      </c>
      <c r="D20" s="386">
        <v>90001</v>
      </c>
      <c r="E20" s="380">
        <v>1240600</v>
      </c>
      <c r="F20" s="380"/>
      <c r="G20" s="380">
        <f t="shared" si="0"/>
        <v>1240600</v>
      </c>
      <c r="H20" s="380">
        <v>28000</v>
      </c>
      <c r="I20" s="380"/>
      <c r="J20" s="380">
        <v>28000</v>
      </c>
      <c r="K20" s="380">
        <v>1240600</v>
      </c>
      <c r="L20" s="384"/>
      <c r="M20" s="384">
        <f t="shared" si="1"/>
        <v>1240600</v>
      </c>
      <c r="N20" s="381"/>
    </row>
    <row r="21" spans="2:14" ht="22.5" customHeight="1">
      <c r="B21" s="387"/>
      <c r="C21" s="385" t="s">
        <v>492</v>
      </c>
      <c r="D21" s="386">
        <v>90003</v>
      </c>
      <c r="E21" s="380">
        <v>173900</v>
      </c>
      <c r="F21" s="380"/>
      <c r="G21" s="380">
        <f t="shared" si="0"/>
        <v>173900</v>
      </c>
      <c r="H21" s="380">
        <v>21000</v>
      </c>
      <c r="I21" s="380"/>
      <c r="J21" s="380"/>
      <c r="K21" s="380">
        <v>173900</v>
      </c>
      <c r="L21" s="384"/>
      <c r="M21" s="384">
        <f t="shared" si="1"/>
        <v>173900</v>
      </c>
      <c r="N21" s="381"/>
    </row>
    <row r="22" spans="2:14" ht="22.5" customHeight="1">
      <c r="B22" s="378"/>
      <c r="C22" s="388" t="s">
        <v>493</v>
      </c>
      <c r="D22" s="386">
        <v>90004</v>
      </c>
      <c r="E22" s="380">
        <v>10000</v>
      </c>
      <c r="F22" s="380"/>
      <c r="G22" s="380">
        <f t="shared" si="0"/>
        <v>10000</v>
      </c>
      <c r="H22" s="380">
        <v>10000</v>
      </c>
      <c r="I22" s="389"/>
      <c r="J22" s="380"/>
      <c r="K22" s="380">
        <v>10000</v>
      </c>
      <c r="L22" s="384"/>
      <c r="M22" s="384">
        <f t="shared" si="1"/>
        <v>10000</v>
      </c>
      <c r="N22" s="390"/>
    </row>
    <row r="23" spans="2:14" ht="18" customHeight="1">
      <c r="B23" s="391"/>
      <c r="C23" s="392"/>
      <c r="D23" s="392"/>
      <c r="E23" s="393"/>
      <c r="F23" s="380"/>
      <c r="G23" s="380"/>
      <c r="H23" s="393"/>
      <c r="I23" s="386"/>
      <c r="J23" s="393"/>
      <c r="K23" s="393"/>
      <c r="L23" s="394"/>
      <c r="M23" s="394"/>
      <c r="N23" s="390"/>
    </row>
    <row r="24" spans="2:14" ht="18" customHeight="1">
      <c r="B24" s="395"/>
      <c r="C24" s="396"/>
      <c r="D24" s="396"/>
      <c r="E24" s="393"/>
      <c r="F24" s="380"/>
      <c r="G24" s="380"/>
      <c r="H24" s="393"/>
      <c r="I24" s="386"/>
      <c r="J24" s="393"/>
      <c r="K24" s="393"/>
      <c r="L24" s="394"/>
      <c r="M24" s="394"/>
      <c r="N24" s="390"/>
    </row>
    <row r="25" spans="2:14" ht="22.5" customHeight="1" thickBot="1">
      <c r="B25" s="842" t="s">
        <v>465</v>
      </c>
      <c r="C25" s="843"/>
      <c r="D25" s="397"/>
      <c r="E25" s="398">
        <f>E13</f>
        <v>3282000</v>
      </c>
      <c r="F25" s="398">
        <f>F13</f>
        <v>20000</v>
      </c>
      <c r="G25" s="398">
        <f>G13</f>
        <v>3302000</v>
      </c>
      <c r="H25" s="398">
        <f>H13</f>
        <v>112000</v>
      </c>
      <c r="I25" s="398"/>
      <c r="J25" s="398">
        <f>J13</f>
        <v>28000</v>
      </c>
      <c r="K25" s="398">
        <f>K13</f>
        <v>3282000</v>
      </c>
      <c r="L25" s="398">
        <f>L13</f>
        <v>20000</v>
      </c>
      <c r="M25" s="398">
        <f>M13</f>
        <v>3302000</v>
      </c>
      <c r="N25" s="399"/>
    </row>
    <row r="26" spans="2:14" ht="12.75"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</row>
    <row r="27" spans="2:14" ht="12.75">
      <c r="B27" s="400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</row>
    <row r="28" spans="2:14" ht="12.75">
      <c r="B28" s="400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</row>
    <row r="29" spans="2:14" ht="12.75">
      <c r="B29" s="400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2:14" ht="12.75">
      <c r="B30" s="400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</row>
  </sheetData>
  <sheetProtection/>
  <mergeCells count="17">
    <mergeCell ref="B25:C25"/>
    <mergeCell ref="K9:K11"/>
    <mergeCell ref="L9:L11"/>
    <mergeCell ref="M9:M11"/>
    <mergeCell ref="N9:N11"/>
    <mergeCell ref="H10:H11"/>
    <mergeCell ref="I10:J10"/>
    <mergeCell ref="B5:N5"/>
    <mergeCell ref="B6:N6"/>
    <mergeCell ref="B8:B11"/>
    <mergeCell ref="C8:C11"/>
    <mergeCell ref="E8:J8"/>
    <mergeCell ref="K8:N8"/>
    <mergeCell ref="E9:E11"/>
    <mergeCell ref="F9:F11"/>
    <mergeCell ref="G9:G11"/>
    <mergeCell ref="H9:J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2017-05-19T08:50:38Z</cp:lastPrinted>
  <dcterms:created xsi:type="dcterms:W3CDTF">2007-11-06T07:50:06Z</dcterms:created>
  <dcterms:modified xsi:type="dcterms:W3CDTF">2017-05-31T09:18:26Z</dcterms:modified>
  <cp:category/>
  <cp:version/>
  <cp:contentType/>
  <cp:contentStatus/>
</cp:coreProperties>
</file>