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tabRatio="937" activeTab="0"/>
  </bookViews>
  <sheets>
    <sheet name="dochody" sheetId="1" r:id="rId1"/>
    <sheet name="wydatki" sheetId="2" r:id="rId2"/>
    <sheet name="zad.inwest." sheetId="3" r:id="rId3"/>
    <sheet name="dotacje sfp" sheetId="4" r:id="rId4"/>
    <sheet name="kzb" sheetId="5" r:id="rId5"/>
  </sheets>
  <definedNames/>
  <calcPr fullCalcOnLoad="1"/>
</workbook>
</file>

<file path=xl/sharedStrings.xml><?xml version="1.0" encoding="utf-8"?>
<sst xmlns="http://schemas.openxmlformats.org/spreadsheetml/2006/main" count="1184" uniqueCount="447">
  <si>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</si>
  <si>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</si>
  <si>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</si>
  <si>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</si>
  <si>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</si>
  <si>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</si>
  <si>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</si>
  <si>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</si>
  <si>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</si>
  <si>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</si>
  <si>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</si>
  <si>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</si>
  <si>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</si>
  <si>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</si>
  <si>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</si>
  <si>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</si>
  <si>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</si>
  <si>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</si>
  <si>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</si>
  <si>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</si>
  <si>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</si>
  <si>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</si>
  <si>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</si>
  <si>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</si>
  <si>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</si>
  <si>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</si>
  <si>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</si>
  <si>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</si>
  <si>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</si>
  <si>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</si>
  <si>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</si>
  <si>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</si>
  <si>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</si>
  <si>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</si>
  <si>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</si>
  <si>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</si>
  <si>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</si>
  <si>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</si>
  <si>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</si>
  <si>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</si>
  <si>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</si>
  <si>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</si>
  <si>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</si>
  <si>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</si>
  <si>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</si>
  <si>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</si>
  <si>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</si>
  <si>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</si>
  <si>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</si>
  <si>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</si>
  <si>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</si>
  <si>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</si>
  <si>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</si>
  <si>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</si>
  <si>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</si>
  <si>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</si>
  <si>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z tego:</t>
  </si>
  <si>
    <t>1. Dostarczanie wody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</si>
  <si>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</si>
  <si>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</si>
  <si>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</si>
  <si>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</si>
  <si>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</si>
  <si>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</si>
  <si>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</si>
  <si>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</si>
  <si>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</si>
  <si>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</si>
  <si>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</si>
  <si>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</si>
  <si>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</si>
  <si>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</si>
  <si>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</si>
  <si>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</si>
  <si>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</si>
  <si>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</si>
  <si>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</si>
  <si>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</si>
  <si>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</si>
  <si>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</si>
  <si>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</si>
  <si>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</si>
  <si>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</si>
  <si>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</si>
  <si>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</si>
  <si>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</si>
  <si>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</si>
  <si>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</si>
  <si>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</si>
  <si>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</si>
  <si>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</si>
  <si>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</si>
  <si>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</si>
  <si>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</si>
  <si>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</si>
  <si>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</si>
  <si>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</si>
  <si>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</si>
  <si>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</si>
  <si>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</si>
  <si>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</si>
  <si>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</si>
  <si>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</si>
  <si>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</si>
  <si>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</si>
  <si>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</si>
  <si>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</si>
  <si>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</si>
  <si>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</si>
  <si>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</si>
  <si>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</si>
  <si>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</si>
  <si>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</si>
  <si>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</si>
  <si>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</si>
  <si>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</si>
  <si>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</si>
  <si>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</si>
  <si>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</si>
  <si>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</si>
  <si>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</si>
  <si>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</si>
  <si>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</si>
  <si>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</si>
  <si>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</si>
  <si>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</si>
  <si>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</si>
  <si>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</si>
  <si>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</si>
  <si>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</si>
  <si>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</si>
  <si>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</si>
  <si>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</si>
  <si>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</si>
  <si>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</si>
  <si>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</si>
  <si>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</si>
  <si>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</si>
  <si>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</si>
  <si>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</si>
  <si>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</si>
  <si>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</si>
  <si>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</si>
  <si>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</si>
  <si>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</si>
  <si>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</si>
  <si>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</si>
  <si>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</si>
  <si>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</si>
  <si>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</si>
  <si>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</si>
  <si>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</si>
  <si>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</si>
  <si>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</si>
  <si>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</si>
  <si>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</si>
  <si>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</si>
  <si>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</si>
  <si>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</si>
  <si>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</si>
  <si>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</si>
  <si>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</si>
  <si>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</si>
  <si>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</si>
  <si>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</si>
  <si>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</si>
  <si>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</si>
  <si>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</si>
  <si>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</si>
  <si>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</si>
  <si>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</si>
  <si>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</si>
  <si>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</si>
  <si>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</si>
  <si>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</si>
  <si>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</si>
  <si>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</si>
  <si>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</si>
  <si>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</si>
  <si>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</si>
  <si>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</si>
  <si>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</si>
  <si>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</si>
  <si>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</si>
  <si>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</si>
  <si>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</si>
  <si>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</si>
  <si>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</si>
  <si>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</si>
  <si>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</si>
  <si>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</si>
  <si>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</si>
  <si>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</si>
  <si>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</si>
  <si>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</si>
  <si>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</si>
  <si>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</si>
  <si>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</si>
  <si>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</si>
  <si>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</si>
  <si>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</si>
  <si>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</si>
  <si>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</si>
  <si>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</si>
  <si>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</si>
  <si>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</si>
  <si>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</si>
  <si>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</si>
  <si>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</si>
  <si>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</si>
  <si>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</si>
  <si>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</si>
  <si>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</si>
  <si>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</si>
  <si>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</si>
  <si>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</si>
  <si>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</si>
  <si>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</si>
  <si>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</si>
  <si>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</si>
  <si>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</si>
  <si>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</si>
  <si>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</si>
  <si>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</si>
  <si>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</si>
  <si>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</si>
  <si>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</si>
  <si>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</si>
  <si>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</si>
  <si>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</si>
  <si>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</si>
  <si>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</si>
  <si>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</si>
  <si>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</si>
  <si>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</si>
  <si>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</si>
  <si>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</si>
  <si>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</si>
  <si>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</si>
  <si>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</si>
  <si>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</si>
  <si>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</si>
  <si>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</si>
  <si>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</si>
  <si>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</si>
  <si>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</si>
  <si>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</si>
  <si>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</si>
  <si>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</si>
  <si>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</si>
  <si>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</si>
  <si>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</si>
  <si>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</si>
  <si>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</si>
  <si>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</si>
  <si>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</si>
  <si>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</si>
  <si>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</si>
  <si>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</si>
  <si>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</si>
  <si>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</si>
  <si>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</si>
  <si>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</si>
  <si>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</si>
  <si>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</si>
  <si>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</si>
  <si>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</si>
  <si>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</si>
  <si>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</si>
  <si>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</si>
  <si>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</si>
  <si>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</si>
  <si>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</si>
  <si>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</si>
  <si>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</si>
  <si>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</si>
  <si>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</si>
  <si>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</si>
  <si>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</si>
  <si>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</si>
  <si>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</si>
  <si>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</si>
  <si>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</si>
  <si>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</si>
  <si>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</si>
  <si>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</si>
  <si>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</si>
  <si>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</si>
  <si>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</si>
  <si>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</si>
  <si>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</si>
  <si>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</si>
  <si>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</si>
  <si>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</si>
  <si>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</si>
  <si>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</si>
  <si>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</si>
  <si>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</si>
  <si>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</si>
  <si>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</si>
  <si>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</si>
  <si>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</si>
  <si>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</si>
  <si>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</si>
  <si>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</si>
  <si>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</si>
  <si>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</si>
  <si>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</si>
  <si>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</si>
  <si>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</si>
  <si>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</si>
  <si>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</si>
  <si>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</si>
  <si>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</si>
  <si>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</si>
  <si>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</si>
  <si>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</si>
  <si>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</si>
  <si>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</si>
  <si>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</si>
  <si>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</si>
  <si>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</si>
  <si>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</si>
  <si>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</si>
  <si>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</si>
  <si>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</si>
  <si>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</si>
  <si>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</si>
  <si>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</si>
  <si>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</si>
  <si>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</si>
  <si>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</si>
  <si>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</si>
  <si>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</si>
  <si>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</si>
  <si>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</si>
  <si>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</si>
  <si>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</si>
  <si>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</si>
  <si>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</si>
  <si>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</si>
  <si>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</si>
  <si>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</si>
  <si>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</si>
  <si>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</si>
  <si>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</si>
  <si>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</si>
  <si>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</si>
  <si>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</si>
  <si>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</si>
  <si>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</si>
  <si>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</si>
  <si>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</si>
  <si>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</si>
  <si>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</si>
  <si>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</si>
  <si>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</si>
  <si>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</si>
  <si>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</si>
  <si>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</si>
  <si>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Zakup sprzętu komputerowego z oprogramowaniem dla GOPS</t>
  </si>
  <si>
    <t>GOPS Duszniki</t>
  </si>
  <si>
    <t>BPiCAK Duszniki</t>
  </si>
  <si>
    <t>Plan 2018r.</t>
  </si>
  <si>
    <t xml:space="preserve">                                       Zadania inwestycyjne w 2018r.</t>
  </si>
  <si>
    <t>0940</t>
  </si>
  <si>
    <t>wpływy z rozliczeń/zwrotów z lat ubiegłych</t>
  </si>
  <si>
    <t>0640</t>
  </si>
  <si>
    <t>wpływy z tytułu kosztów egzekucyjnych, opłaty komorniczej i kosztów upomnień</t>
  </si>
  <si>
    <t>dotacja celowa na pomoc finansową udzielaną między jst na dofinansowanie własnych zadań bieżących</t>
  </si>
  <si>
    <t>Cmentarze</t>
  </si>
  <si>
    <t>świadczenia społeczne (w tym dożywianie 30.000,00zł)</t>
  </si>
  <si>
    <t>Projekt zbiornika SUW Sarbia</t>
  </si>
  <si>
    <t>Budowa sieci wodociągowej i kanalizacyjnej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</si>
  <si>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</si>
  <si>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</si>
  <si>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</si>
  <si>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</si>
  <si>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</si>
  <si>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</si>
  <si>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</si>
  <si>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</si>
  <si>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</si>
  <si>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Zakup sprzętu komputerowego z oprogramowaniem dla szkół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</si>
  <si>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</si>
  <si>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</si>
  <si>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</si>
  <si>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</si>
  <si>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</si>
  <si>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>Aranżacja nowego budynku CAK od strony zachodniej</t>
  </si>
  <si>
    <t>Projekt i montaż pomnika w Dusznikach</t>
  </si>
  <si>
    <t>90005</t>
  </si>
  <si>
    <t>Ochrona powietrza atmosferycznego i klimatu</t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</si>
  <si>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</si>
  <si>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</si>
  <si>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</si>
  <si>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</si>
  <si>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</si>
  <si>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</si>
  <si>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</si>
  <si>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</si>
  <si>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</si>
  <si>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</si>
  <si>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65.000,00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</si>
  <si>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</si>
  <si>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</si>
  <si>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</si>
  <si>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</si>
  <si>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75.720,56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</si>
  <si>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</si>
  <si>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</si>
  <si>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</si>
  <si>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</si>
  <si>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</si>
  <si>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</si>
  <si>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Plan wydatków majątkowych po zmianach</t>
  </si>
  <si>
    <t>Zmiana</t>
  </si>
  <si>
    <t>Dotacja po zmianie</t>
  </si>
  <si>
    <t>Plan dochodów budżetu gminy na 2018r. - I zmiana</t>
  </si>
  <si>
    <t>Załącznik Nr 1 do</t>
  </si>
  <si>
    <t>z dnia 23 stycznia 2018r.</t>
  </si>
  <si>
    <t>zwiększenie</t>
  </si>
  <si>
    <t>dotacja celowa z budżetu na finansowanie lub dofinansowanie kosztów realizacji inwestycji i zakupów inwestycyjnych samorządowych zakładów budżetowych</t>
  </si>
  <si>
    <t>KZB Duszniki</t>
  </si>
  <si>
    <t>Dotacja celowa dla KZB Duszniki na budowę przepompowni na ul. Kasztanowej w Grzebienisku</t>
  </si>
  <si>
    <t>Dotacje przedmiotowe, podmiotowe i celowe na zadania własne gminy realizowane przez podmioty należące do sektora finansów publicznych w 2018r.</t>
  </si>
  <si>
    <t>90001</t>
  </si>
  <si>
    <t>Gospodarka ściekowa i ochrona wód</t>
  </si>
  <si>
    <t>Załącznik Nr 5 do</t>
  </si>
  <si>
    <t>Wydatki</t>
  </si>
  <si>
    <t>zmiany</t>
  </si>
  <si>
    <t>ogółem po zmianach</t>
  </si>
  <si>
    <t>2. Drogi publiczne gminne</t>
  </si>
  <si>
    <t xml:space="preserve">Plan przychodów i kosztów samorządowych zakładów budżetowych na 2018r. </t>
  </si>
  <si>
    <t>2310</t>
  </si>
  <si>
    <t>dotacja celowa przekazana gminie na zadania bieżące realizowane na podstawie porozumień między jednostkami samorządu terytorialnego</t>
  </si>
  <si>
    <t>zmiana klasyfikacji budżetowej</t>
  </si>
  <si>
    <t>Załącznik Nr 3 do</t>
  </si>
  <si>
    <t>Załącznik Nr 4 do</t>
  </si>
  <si>
    <t>Załącznik Nr 2 do</t>
  </si>
  <si>
    <r>
      <t xml:space="preserve">zakup usług remontowych </t>
    </r>
    <r>
      <rPr>
        <b/>
        <sz val="8"/>
        <rFont val="Arial CE"/>
        <family val="0"/>
      </rPr>
      <t>(w tym fundusz sołecki 83.423,43 zł)</t>
    </r>
  </si>
  <si>
    <t>Realizacja zadań wymagających stosowania specjalnej organizacji nauki i metod pracy dla dzieci i młodzieży w szkołach podstawowych</t>
  </si>
  <si>
    <t>przesunięcie</t>
  </si>
  <si>
    <t>Plan wydatków budżetu gminy na 2018r. - I zmiana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</si>
  <si>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</si>
  <si>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</si>
  <si>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Uchwały Rady Gminy Duszniki Nr XLV/333/18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</si>
</sst>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19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B050"/>
      <name val="Arial"/>
      <family val="2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0" fillId="0" borderId="0">
      <alignment/>
      <protection/>
    </xf>
    <xf numFmtId="0" fontId="95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7" fontId="22" fillId="0" borderId="0" xfId="0" applyNumberFormat="1" applyFont="1" applyBorder="1" applyAlignment="1">
      <alignment horizontal="right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 quotePrefix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" fontId="36" fillId="0" borderId="0" xfId="0" applyNumberFormat="1" applyFont="1" applyAlignment="1">
      <alignment horizontal="right" vertical="center" wrapText="1"/>
    </xf>
    <xf numFmtId="4" fontId="37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4" fontId="39" fillId="0" borderId="0" xfId="0" applyNumberFormat="1" applyFont="1" applyAlignment="1">
      <alignment horizontal="center" vertical="center" wrapText="1"/>
    </xf>
    <xf numFmtId="4" fontId="36" fillId="0" borderId="0" xfId="0" applyNumberFormat="1" applyFont="1" applyFill="1" applyAlignment="1">
      <alignment vertical="center" wrapText="1"/>
    </xf>
    <xf numFmtId="4" fontId="36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2" fillId="0" borderId="12" xfId="0" applyNumberFormat="1" applyFont="1" applyBorder="1" applyAlignment="1">
      <alignment horizontal="center" vertical="center"/>
    </xf>
    <xf numFmtId="8" fontId="24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7" fontId="23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2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1" fillId="0" borderId="12" xfId="0" applyNumberFormat="1" applyFont="1" applyFill="1" applyBorder="1" applyAlignment="1">
      <alignment horizontal="right" vertical="center" wrapText="1"/>
    </xf>
    <xf numFmtId="4" fontId="31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01" fillId="0" borderId="15" xfId="0" applyFont="1" applyBorder="1" applyAlignment="1" quotePrefix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1" fillId="0" borderId="15" xfId="0" applyFont="1" applyBorder="1" applyAlignment="1">
      <alignment vertical="center"/>
    </xf>
    <xf numFmtId="0" fontId="101" fillId="0" borderId="15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101" fillId="0" borderId="15" xfId="0" applyFont="1" applyBorder="1" applyAlignment="1">
      <alignment vertical="center" wrapText="1"/>
    </xf>
    <xf numFmtId="0" fontId="101" fillId="0" borderId="12" xfId="0" applyFont="1" applyBorder="1" applyAlignment="1">
      <alignment vertical="center" wrapText="1"/>
    </xf>
    <xf numFmtId="0" fontId="103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horizontal="left" vertical="center" wrapText="1"/>
    </xf>
    <xf numFmtId="0" fontId="101" fillId="0" borderId="12" xfId="0" applyFont="1" applyFill="1" applyBorder="1" applyAlignment="1">
      <alignment vertical="center" wrapText="1"/>
    </xf>
    <xf numFmtId="49" fontId="101" fillId="0" borderId="15" xfId="0" applyNumberFormat="1" applyFont="1" applyBorder="1" applyAlignment="1">
      <alignment horizontal="center" vertical="center"/>
    </xf>
    <xf numFmtId="8" fontId="101" fillId="0" borderId="15" xfId="0" applyNumberFormat="1" applyFont="1" applyBorder="1" applyAlignment="1">
      <alignment horizontal="center" vertical="center"/>
    </xf>
    <xf numFmtId="0" fontId="101" fillId="0" borderId="15" xfId="0" applyFont="1" applyBorder="1" applyAlignment="1">
      <alignment horizontal="left" vertical="center" wrapText="1"/>
    </xf>
    <xf numFmtId="0" fontId="105" fillId="0" borderId="16" xfId="0" applyFont="1" applyBorder="1" applyAlignment="1" quotePrefix="1">
      <alignment horizontal="center" vertical="center"/>
    </xf>
    <xf numFmtId="0" fontId="105" fillId="0" borderId="17" xfId="0" applyFont="1" applyBorder="1" applyAlignment="1">
      <alignment horizontal="center" vertical="center"/>
    </xf>
    <xf numFmtId="0" fontId="105" fillId="0" borderId="17" xfId="0" applyFont="1" applyBorder="1" applyAlignment="1">
      <alignment vertical="center"/>
    </xf>
    <xf numFmtId="0" fontId="105" fillId="0" borderId="16" xfId="0" applyFont="1" applyBorder="1" applyAlignment="1">
      <alignment horizontal="center" vertical="center"/>
    </xf>
    <xf numFmtId="0" fontId="105" fillId="0" borderId="17" xfId="0" applyFont="1" applyBorder="1" applyAlignment="1">
      <alignment vertical="center" wrapText="1"/>
    </xf>
    <xf numFmtId="0" fontId="105" fillId="0" borderId="16" xfId="0" applyFont="1" applyBorder="1" applyAlignment="1">
      <alignment horizontal="center"/>
    </xf>
    <xf numFmtId="49" fontId="105" fillId="0" borderId="16" xfId="0" applyNumberFormat="1" applyFont="1" applyBorder="1" applyAlignment="1">
      <alignment horizontal="center" vertical="center" wrapText="1"/>
    </xf>
    <xf numFmtId="49" fontId="105" fillId="0" borderId="17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7" xfId="0" applyNumberFormat="1" applyFont="1" applyBorder="1" applyAlignment="1">
      <alignment horizontal="center" vertical="center" wrapText="1"/>
    </xf>
    <xf numFmtId="7" fontId="105" fillId="0" borderId="17" xfId="0" applyNumberFormat="1" applyFont="1" applyBorder="1" applyAlignment="1">
      <alignment vertical="center" wrapText="1"/>
    </xf>
    <xf numFmtId="0" fontId="106" fillId="0" borderId="28" xfId="0" applyFont="1" applyBorder="1" applyAlignment="1">
      <alignment vertical="center"/>
    </xf>
    <xf numFmtId="0" fontId="107" fillId="0" borderId="29" xfId="0" applyFont="1" applyBorder="1" applyAlignment="1">
      <alignment vertical="center"/>
    </xf>
    <xf numFmtId="49" fontId="105" fillId="0" borderId="16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6" xfId="0" applyNumberFormat="1" applyFont="1" applyBorder="1" applyAlignment="1">
      <alignment horizontal="center" vertical="center"/>
    </xf>
    <xf numFmtId="49" fontId="108" fillId="0" borderId="17" xfId="0" applyNumberFormat="1" applyFont="1" applyBorder="1" applyAlignment="1">
      <alignment horizontal="center" vertical="center"/>
    </xf>
    <xf numFmtId="0" fontId="105" fillId="0" borderId="17" xfId="0" applyFont="1" applyBorder="1" applyAlignment="1">
      <alignment horizontal="left" vertical="center" wrapText="1"/>
    </xf>
    <xf numFmtId="0" fontId="109" fillId="0" borderId="29" xfId="0" applyNumberFormat="1" applyFont="1" applyBorder="1" applyAlignment="1">
      <alignment horizontal="center" vertical="center" wrapText="1"/>
    </xf>
    <xf numFmtId="0" fontId="109" fillId="0" borderId="14" xfId="0" applyNumberFormat="1" applyFont="1" applyBorder="1" applyAlignment="1">
      <alignment horizontal="center" vertical="center" wrapText="1"/>
    </xf>
    <xf numFmtId="7" fontId="109" fillId="0" borderId="14" xfId="0" applyNumberFormat="1" applyFont="1" applyBorder="1" applyAlignment="1">
      <alignment horizontal="center" vertical="center" wrapText="1"/>
    </xf>
    <xf numFmtId="0" fontId="109" fillId="0" borderId="28" xfId="0" applyNumberFormat="1" applyFont="1" applyBorder="1" applyAlignment="1">
      <alignment horizontal="left" vertical="center" wrapText="1"/>
    </xf>
    <xf numFmtId="49" fontId="101" fillId="0" borderId="15" xfId="0" applyNumberFormat="1" applyFont="1" applyBorder="1" applyAlignment="1">
      <alignment horizontal="center" vertical="center" wrapText="1"/>
    </xf>
    <xf numFmtId="8" fontId="101" fillId="0" borderId="15" xfId="0" applyNumberFormat="1" applyFont="1" applyBorder="1" applyAlignment="1" quotePrefix="1">
      <alignment horizontal="center" vertical="center"/>
    </xf>
    <xf numFmtId="8" fontId="101" fillId="0" borderId="12" xfId="0" applyNumberFormat="1" applyFont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/>
    </xf>
    <xf numFmtId="49" fontId="101" fillId="0" borderId="12" xfId="0" applyNumberFormat="1" applyFont="1" applyBorder="1" applyAlignment="1" quotePrefix="1">
      <alignment horizontal="center" vertical="center"/>
    </xf>
    <xf numFmtId="165" fontId="104" fillId="0" borderId="12" xfId="0" applyNumberFormat="1" applyFont="1" applyBorder="1" applyAlignment="1">
      <alignment horizontal="center" vertical="center"/>
    </xf>
    <xf numFmtId="0" fontId="101" fillId="0" borderId="15" xfId="0" applyNumberFormat="1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1" fillId="0" borderId="10" xfId="0" applyNumberFormat="1" applyFont="1" applyBorder="1" applyAlignment="1">
      <alignment horizontal="center" vertical="center"/>
    </xf>
    <xf numFmtId="8" fontId="101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left" vertical="center" wrapText="1"/>
    </xf>
    <xf numFmtId="8" fontId="110" fillId="0" borderId="15" xfId="0" applyNumberFormat="1" applyFont="1" applyBorder="1" applyAlignment="1">
      <alignment horizontal="center" vertical="center"/>
    </xf>
    <xf numFmtId="8" fontId="104" fillId="0" borderId="30" xfId="0" applyNumberFormat="1" applyFont="1" applyBorder="1" applyAlignment="1">
      <alignment horizontal="center" vertical="center"/>
    </xf>
    <xf numFmtId="8" fontId="101" fillId="0" borderId="12" xfId="0" applyNumberFormat="1" applyFont="1" applyFill="1" applyBorder="1" applyAlignment="1">
      <alignment horizontal="center" vertical="center"/>
    </xf>
    <xf numFmtId="49" fontId="105" fillId="0" borderId="23" xfId="0" applyNumberFormat="1" applyFont="1" applyBorder="1" applyAlignment="1">
      <alignment horizontal="center" vertical="center" wrapText="1"/>
    </xf>
    <xf numFmtId="49" fontId="105" fillId="0" borderId="12" xfId="0" applyNumberFormat="1" applyFont="1" applyBorder="1" applyAlignment="1">
      <alignment horizontal="center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4" fontId="111" fillId="0" borderId="12" xfId="0" applyNumberFormat="1" applyFont="1" applyFill="1" applyBorder="1" applyAlignment="1">
      <alignment horizontal="right" vertical="center" wrapText="1"/>
    </xf>
    <xf numFmtId="0" fontId="112" fillId="0" borderId="23" xfId="0" applyFont="1" applyFill="1" applyBorder="1" applyAlignment="1" quotePrefix="1">
      <alignment horizontal="center" vertical="center"/>
    </xf>
    <xf numFmtId="0" fontId="112" fillId="0" borderId="12" xfId="0" applyFont="1" applyFill="1" applyBorder="1" applyAlignment="1">
      <alignment horizontal="center" vertical="center"/>
    </xf>
    <xf numFmtId="7" fontId="105" fillId="0" borderId="12" xfId="0" applyNumberFormat="1" applyFont="1" applyBorder="1" applyAlignment="1">
      <alignment vertical="center" wrapText="1"/>
    </xf>
    <xf numFmtId="4" fontId="112" fillId="0" borderId="12" xfId="0" applyNumberFormat="1" applyFont="1" applyFill="1" applyBorder="1" applyAlignment="1">
      <alignment horizontal="right" vertical="center"/>
    </xf>
    <xf numFmtId="0" fontId="112" fillId="0" borderId="23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4" fontId="112" fillId="0" borderId="12" xfId="0" applyNumberFormat="1" applyFont="1" applyFill="1" applyBorder="1" applyAlignment="1">
      <alignment horizontal="right" vertical="center" wrapText="1"/>
    </xf>
    <xf numFmtId="0" fontId="105" fillId="0" borderId="12" xfId="0" applyFont="1" applyBorder="1" applyAlignment="1">
      <alignment vertical="center"/>
    </xf>
    <xf numFmtId="0" fontId="113" fillId="0" borderId="17" xfId="0" applyFont="1" applyFill="1" applyBorder="1" applyAlignment="1">
      <alignment horizontal="left" vertical="center" wrapText="1"/>
    </xf>
    <xf numFmtId="4" fontId="114" fillId="0" borderId="17" xfId="0" applyNumberFormat="1" applyFont="1" applyFill="1" applyBorder="1" applyAlignment="1">
      <alignment horizontal="right" vertical="center" wrapText="1"/>
    </xf>
    <xf numFmtId="49" fontId="105" fillId="0" borderId="31" xfId="0" applyNumberFormat="1" applyFont="1" applyBorder="1" applyAlignment="1">
      <alignment horizontal="center" vertical="center" wrapText="1"/>
    </xf>
    <xf numFmtId="7" fontId="105" fillId="0" borderId="28" xfId="0" applyNumberFormat="1" applyFont="1" applyBorder="1" applyAlignment="1">
      <alignment vertical="center" wrapText="1"/>
    </xf>
    <xf numFmtId="49" fontId="110" fillId="0" borderId="15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10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05" fillId="0" borderId="30" xfId="0" applyNumberFormat="1" applyFont="1" applyBorder="1" applyAlignment="1">
      <alignment horizontal="center" vertical="center" wrapText="1"/>
    </xf>
    <xf numFmtId="49" fontId="105" fillId="0" borderId="21" xfId="0" applyNumberFormat="1" applyFont="1" applyBorder="1" applyAlignment="1">
      <alignment horizontal="center" vertical="center" wrapText="1"/>
    </xf>
    <xf numFmtId="49" fontId="105" fillId="0" borderId="15" xfId="0" applyNumberFormat="1" applyFont="1" applyBorder="1" applyAlignment="1">
      <alignment horizontal="center" vertical="center" wrapText="1"/>
    </xf>
    <xf numFmtId="0" fontId="105" fillId="0" borderId="15" xfId="0" applyFont="1" applyBorder="1" applyAlignment="1">
      <alignment vertical="center" wrapText="1"/>
    </xf>
    <xf numFmtId="49" fontId="105" fillId="0" borderId="23" xfId="0" applyNumberFormat="1" applyFont="1" applyBorder="1" applyAlignment="1">
      <alignment horizontal="center" vertical="center"/>
    </xf>
    <xf numFmtId="49" fontId="108" fillId="0" borderId="12" xfId="0" applyNumberFormat="1" applyFont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8" fontId="104" fillId="0" borderId="1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4" fontId="31" fillId="0" borderId="12" xfId="0" applyNumberFormat="1" applyFont="1" applyFill="1" applyBorder="1" applyAlignment="1">
      <alignment horizontal="right" vertical="center" wrapText="1"/>
    </xf>
    <xf numFmtId="49" fontId="105" fillId="0" borderId="21" xfId="0" applyNumberFormat="1" applyFont="1" applyBorder="1" applyAlignment="1">
      <alignment horizontal="center" vertical="center" wrapText="1"/>
    </xf>
    <xf numFmtId="49" fontId="105" fillId="0" borderId="15" xfId="0" applyNumberFormat="1" applyFont="1" applyBorder="1" applyAlignment="1">
      <alignment horizontal="center" vertical="center" wrapText="1"/>
    </xf>
    <xf numFmtId="49" fontId="105" fillId="0" borderId="21" xfId="0" applyNumberFormat="1" applyFont="1" applyBorder="1" applyAlignment="1">
      <alignment horizontal="center" vertical="center"/>
    </xf>
    <xf numFmtId="49" fontId="101" fillId="0" borderId="11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05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05" fillId="0" borderId="17" xfId="0" applyFont="1" applyFill="1" applyBorder="1" applyAlignment="1">
      <alignment vertical="center" wrapText="1"/>
    </xf>
    <xf numFmtId="0" fontId="101" fillId="0" borderId="15" xfId="0" applyFont="1" applyFill="1" applyBorder="1" applyAlignment="1">
      <alignment horizontal="left" vertical="center" wrapText="1"/>
    </xf>
    <xf numFmtId="0" fontId="101" fillId="0" borderId="12" xfId="0" applyFont="1" applyFill="1" applyBorder="1" applyAlignment="1">
      <alignment vertical="center" wrapText="1"/>
    </xf>
    <xf numFmtId="7" fontId="105" fillId="0" borderId="17" xfId="0" applyNumberFormat="1" applyFont="1" applyFill="1" applyBorder="1" applyAlignment="1">
      <alignment vertical="center" wrapText="1"/>
    </xf>
    <xf numFmtId="0" fontId="101" fillId="0" borderId="15" xfId="0" applyFont="1" applyFill="1" applyBorder="1" applyAlignment="1">
      <alignment horizontal="left" vertical="center" wrapText="1"/>
    </xf>
    <xf numFmtId="0" fontId="10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05" fillId="0" borderId="17" xfId="0" applyFont="1" applyFill="1" applyBorder="1" applyAlignment="1">
      <alignment vertical="center"/>
    </xf>
    <xf numFmtId="0" fontId="10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5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0" fillId="0" borderId="12" xfId="0" applyNumberFormat="1" applyFont="1" applyBorder="1" applyAlignment="1">
      <alignment horizontal="center" vertical="center"/>
    </xf>
    <xf numFmtId="49" fontId="101" fillId="0" borderId="15" xfId="0" applyNumberFormat="1" applyFont="1" applyFill="1" applyBorder="1" applyAlignment="1">
      <alignment horizontal="center" vertical="center"/>
    </xf>
    <xf numFmtId="49" fontId="101" fillId="0" borderId="1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7" fillId="0" borderId="12" xfId="0" applyFont="1" applyFill="1" applyBorder="1" applyAlignment="1" quotePrefix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" fontId="31" fillId="0" borderId="34" xfId="0" applyNumberFormat="1" applyFont="1" applyFill="1" applyBorder="1" applyAlignment="1">
      <alignment horizontal="right" vertical="center" wrapText="1"/>
    </xf>
    <xf numFmtId="4" fontId="31" fillId="0" borderId="34" xfId="0" applyNumberFormat="1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vertical="center" wrapText="1"/>
    </xf>
    <xf numFmtId="49" fontId="101" fillId="0" borderId="12" xfId="0" applyNumberFormat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64" fontId="105" fillId="0" borderId="31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05" fillId="0" borderId="31" xfId="0" applyNumberFormat="1" applyFont="1" applyBorder="1" applyAlignment="1">
      <alignment vertical="center"/>
    </xf>
    <xf numFmtId="164" fontId="101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01" fillId="0" borderId="39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102" fillId="0" borderId="39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1" fillId="0" borderId="39" xfId="0" applyNumberFormat="1" applyFont="1" applyBorder="1" applyAlignment="1">
      <alignment vertical="center"/>
    </xf>
    <xf numFmtId="164" fontId="105" fillId="0" borderId="31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5" fillId="0" borderId="37" xfId="0" applyNumberFormat="1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5" fillId="0" borderId="37" xfId="0" applyNumberFormat="1" applyFont="1" applyBorder="1" applyAlignment="1">
      <alignment vertical="center"/>
    </xf>
    <xf numFmtId="164" fontId="30" fillId="0" borderId="37" xfId="0" applyNumberFormat="1" applyFont="1" applyBorder="1" applyAlignment="1">
      <alignment vertical="center"/>
    </xf>
    <xf numFmtId="164" fontId="7" fillId="0" borderId="38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7" fontId="105" fillId="0" borderId="31" xfId="0" applyNumberFormat="1" applyFont="1" applyBorder="1" applyAlignment="1">
      <alignment vertical="center" wrapText="1"/>
    </xf>
    <xf numFmtId="7" fontId="101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1" fillId="0" borderId="39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05" fillId="0" borderId="31" xfId="0" applyNumberFormat="1" applyFont="1" applyFill="1" applyBorder="1" applyAlignment="1">
      <alignment vertical="center" wrapText="1"/>
    </xf>
    <xf numFmtId="7" fontId="101" fillId="0" borderId="37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 wrapText="1"/>
    </xf>
    <xf numFmtId="7" fontId="1" fillId="0" borderId="38" xfId="0" applyNumberFormat="1" applyFont="1" applyFill="1" applyBorder="1" applyAlignment="1">
      <alignment horizontal="right" vertical="center" wrapText="1"/>
    </xf>
    <xf numFmtId="7" fontId="1" fillId="0" borderId="37" xfId="0" applyNumberFormat="1" applyFont="1" applyFill="1" applyBorder="1" applyAlignment="1">
      <alignment horizontal="right" vertical="center"/>
    </xf>
    <xf numFmtId="164" fontId="30" fillId="0" borderId="39" xfId="0" applyNumberFormat="1" applyFont="1" applyFill="1" applyBorder="1" applyAlignment="1">
      <alignment vertical="center"/>
    </xf>
    <xf numFmtId="7" fontId="101" fillId="0" borderId="36" xfId="0" applyNumberFormat="1" applyFont="1" applyFill="1" applyBorder="1" applyAlignment="1">
      <alignment vertical="center" wrapText="1"/>
    </xf>
    <xf numFmtId="7" fontId="1" fillId="0" borderId="39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horizontal="right" vertical="center"/>
    </xf>
    <xf numFmtId="7" fontId="101" fillId="0" borderId="37" xfId="0" applyNumberFormat="1" applyFont="1" applyFill="1" applyBorder="1" applyAlignment="1">
      <alignment vertical="center" wrapText="1"/>
    </xf>
    <xf numFmtId="7" fontId="1" fillId="0" borderId="39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05" fillId="0" borderId="31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9" fillId="0" borderId="31" xfId="0" applyNumberFormat="1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" fontId="105" fillId="0" borderId="41" xfId="0" applyNumberFormat="1" applyFont="1" applyBorder="1" applyAlignment="1">
      <alignment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164" fontId="101" fillId="0" borderId="3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1" fillId="0" borderId="15" xfId="0" applyNumberFormat="1" applyFont="1" applyBorder="1" applyAlignment="1">
      <alignment vertical="center"/>
    </xf>
    <xf numFmtId="164" fontId="15" fillId="0" borderId="15" xfId="0" applyNumberFormat="1" applyFont="1" applyBorder="1" applyAlignment="1">
      <alignment/>
    </xf>
    <xf numFmtId="164" fontId="14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0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30" fillId="0" borderId="38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164" fontId="10" fillId="0" borderId="15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1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44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vertical="center"/>
    </xf>
    <xf numFmtId="164" fontId="0" fillId="0" borderId="0" xfId="0" applyNumberFormat="1" applyFont="1" applyAlignment="1">
      <alignment/>
    </xf>
    <xf numFmtId="165" fontId="33" fillId="0" borderId="12" xfId="0" applyNumberFormat="1" applyFont="1" applyBorder="1" applyAlignment="1">
      <alignment horizontal="center" vertical="center"/>
    </xf>
    <xf numFmtId="169" fontId="1" fillId="0" borderId="3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30" fillId="0" borderId="12" xfId="0" applyNumberFormat="1" applyFont="1" applyBorder="1" applyAlignment="1">
      <alignment horizontal="right" vertical="center"/>
    </xf>
    <xf numFmtId="169" fontId="1" fillId="0" borderId="24" xfId="0" applyNumberFormat="1" applyFont="1" applyBorder="1" applyAlignment="1">
      <alignment horizontal="right" vertical="center"/>
    </xf>
    <xf numFmtId="4" fontId="105" fillId="0" borderId="35" xfId="0" applyNumberFormat="1" applyFont="1" applyBorder="1" applyAlignment="1">
      <alignment vertical="center"/>
    </xf>
    <xf numFmtId="0" fontId="7" fillId="33" borderId="45" xfId="0" applyFont="1" applyFill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49" fontId="105" fillId="0" borderId="23" xfId="0" applyNumberFormat="1" applyFont="1" applyBorder="1" applyAlignment="1">
      <alignment horizontal="center" vertical="center" wrapText="1"/>
    </xf>
    <xf numFmtId="8" fontId="116" fillId="0" borderId="12" xfId="0" applyNumberFormat="1" applyFont="1" applyBorder="1" applyAlignment="1">
      <alignment horizontal="center" vertical="center"/>
    </xf>
    <xf numFmtId="0" fontId="0" fillId="0" borderId="0" xfId="52" applyFont="1">
      <alignment/>
      <protection/>
    </xf>
    <xf numFmtId="0" fontId="4" fillId="0" borderId="0" xfId="52" applyFont="1" applyFill="1">
      <alignment/>
      <protection/>
    </xf>
    <xf numFmtId="0" fontId="46" fillId="0" borderId="0" xfId="52" applyFont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37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24" xfId="52" applyNumberFormat="1" applyFont="1" applyBorder="1" applyAlignment="1">
      <alignment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/>
      <protection/>
    </xf>
    <xf numFmtId="4" fontId="0" fillId="0" borderId="39" xfId="52" applyNumberFormat="1" applyFont="1" applyBorder="1" applyAlignment="1">
      <alignment vertical="center"/>
      <protection/>
    </xf>
    <xf numFmtId="0" fontId="30" fillId="0" borderId="12" xfId="52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4" fontId="30" fillId="0" borderId="12" xfId="52" applyNumberFormat="1" applyFont="1" applyBorder="1" applyAlignment="1">
      <alignment vertical="center"/>
      <protection/>
    </xf>
    <xf numFmtId="4" fontId="30" fillId="0" borderId="39" xfId="52" applyNumberFormat="1" applyFont="1" applyBorder="1" applyAlignment="1">
      <alignment vertical="center"/>
      <protection/>
    </xf>
    <xf numFmtId="4" fontId="0" fillId="0" borderId="12" xfId="52" applyNumberFormat="1" applyFont="1" applyFill="1" applyBorder="1" applyAlignment="1">
      <alignment vertical="center"/>
      <protection/>
    </xf>
    <xf numFmtId="4" fontId="30" fillId="0" borderId="12" xfId="52" applyNumberFormat="1" applyFont="1" applyFill="1" applyBorder="1" applyAlignment="1">
      <alignment vertical="center"/>
      <protection/>
    </xf>
    <xf numFmtId="4" fontId="30" fillId="0" borderId="39" xfId="52" applyNumberFormat="1" applyFont="1" applyFill="1" applyBorder="1" applyAlignment="1">
      <alignment vertical="center"/>
      <protection/>
    </xf>
    <xf numFmtId="0" fontId="0" fillId="0" borderId="2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center" vertical="center"/>
      <protection/>
    </xf>
    <xf numFmtId="0" fontId="0" fillId="0" borderId="24" xfId="52" applyFont="1" applyBorder="1" applyAlignment="1">
      <alignment vertical="center"/>
      <protection/>
    </xf>
    <xf numFmtId="0" fontId="0" fillId="0" borderId="46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1"/>
      <protection/>
    </xf>
    <xf numFmtId="0" fontId="0" fillId="0" borderId="12" xfId="52" applyFont="1" applyBorder="1" applyAlignment="1">
      <alignment vertical="center"/>
      <protection/>
    </xf>
    <xf numFmtId="0" fontId="0" fillId="0" borderId="39" xfId="52" applyFont="1" applyBorder="1" applyAlignment="1">
      <alignment vertical="center"/>
      <protection/>
    </xf>
    <xf numFmtId="0" fontId="0" fillId="0" borderId="4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2"/>
      <protection/>
    </xf>
    <xf numFmtId="0" fontId="7" fillId="0" borderId="34" xfId="52" applyFont="1" applyBorder="1" applyAlignment="1">
      <alignment horizontal="center" vertical="center"/>
      <protection/>
    </xf>
    <xf numFmtId="4" fontId="7" fillId="0" borderId="34" xfId="52" applyNumberFormat="1" applyFont="1" applyBorder="1" applyAlignment="1">
      <alignment vertical="center"/>
      <protection/>
    </xf>
    <xf numFmtId="4" fontId="7" fillId="0" borderId="35" xfId="52" applyNumberFormat="1" applyFont="1" applyBorder="1" applyAlignment="1">
      <alignment vertical="center"/>
      <protection/>
    </xf>
    <xf numFmtId="0" fontId="42" fillId="0" borderId="0" xfId="52" applyFont="1">
      <alignment/>
      <protection/>
    </xf>
    <xf numFmtId="7" fontId="101" fillId="0" borderId="37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7" fontId="1" fillId="0" borderId="38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5" fillId="0" borderId="15" xfId="0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8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1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105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64" fontId="30" fillId="0" borderId="12" xfId="0" applyNumberFormat="1" applyFont="1" applyBorder="1" applyAlignment="1">
      <alignment vertical="center"/>
    </xf>
    <xf numFmtId="7" fontId="107" fillId="0" borderId="31" xfId="0" applyNumberFormat="1" applyFont="1" applyFill="1" applyBorder="1" applyAlignment="1">
      <alignment vertical="center" wrapText="1"/>
    </xf>
    <xf numFmtId="0" fontId="50" fillId="0" borderId="24" xfId="0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30" fillId="0" borderId="15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05" fillId="0" borderId="31" xfId="0" applyNumberFormat="1" applyFont="1" applyFill="1" applyBorder="1" applyAlignment="1">
      <alignment vertical="center" wrapText="1"/>
    </xf>
    <xf numFmtId="164" fontId="101" fillId="0" borderId="37" xfId="0" applyNumberFormat="1" applyFont="1" applyFill="1" applyBorder="1" applyAlignment="1">
      <alignment vertical="center" wrapText="1"/>
    </xf>
    <xf numFmtId="2" fontId="1" fillId="0" borderId="39" xfId="0" applyNumberFormat="1" applyFont="1" applyBorder="1" applyAlignment="1">
      <alignment horizontal="right" vertical="center"/>
    </xf>
    <xf numFmtId="7" fontId="0" fillId="0" borderId="0" xfId="0" applyNumberFormat="1" applyBorder="1" applyAlignment="1">
      <alignment vertical="center"/>
    </xf>
    <xf numFmtId="164" fontId="30" fillId="0" borderId="12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164" fontId="1" fillId="0" borderId="41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/>
    </xf>
    <xf numFmtId="164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/>
    </xf>
    <xf numFmtId="0" fontId="10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05" fillId="0" borderId="52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05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9" fillId="0" borderId="0" xfId="52" applyFont="1" applyAlignment="1">
      <alignment horizontal="center" vertical="center"/>
      <protection/>
    </xf>
    <xf numFmtId="0" fontId="7" fillId="33" borderId="45" xfId="52" applyFont="1" applyFill="1" applyBorder="1" applyAlignment="1">
      <alignment horizontal="center" vertical="center" wrapText="1"/>
      <protection/>
    </xf>
    <xf numFmtId="0" fontId="7" fillId="33" borderId="55" xfId="52" applyFont="1" applyFill="1" applyBorder="1" applyAlignment="1">
      <alignment horizontal="center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40" xfId="52" applyFont="1" applyFill="1" applyBorder="1" applyAlignment="1">
      <alignment horizontal="center" vertical="center" wrapText="1"/>
      <protection/>
    </xf>
    <xf numFmtId="0" fontId="7" fillId="33" borderId="27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58" xfId="52" applyFont="1" applyFill="1" applyBorder="1" applyAlignment="1">
      <alignment horizontal="center" vertical="center" wrapText="1"/>
      <protection/>
    </xf>
    <xf numFmtId="0" fontId="7" fillId="33" borderId="39" xfId="52" applyFont="1" applyFill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/>
      <protection/>
    </xf>
    <xf numFmtId="0" fontId="7" fillId="33" borderId="58" xfId="52" applyFont="1" applyFill="1" applyBorder="1" applyAlignment="1">
      <alignment horizontal="center" vertical="center"/>
      <protection/>
    </xf>
    <xf numFmtId="0" fontId="7" fillId="33" borderId="30" xfId="52" applyFont="1" applyFill="1" applyBorder="1" applyAlignment="1">
      <alignment horizontal="center" vertical="center"/>
      <protection/>
    </xf>
    <xf numFmtId="0" fontId="5" fillId="33" borderId="59" xfId="52" applyFont="1" applyFill="1" applyBorder="1" applyAlignment="1">
      <alignment horizontal="center" vertical="center" wrapText="1"/>
      <protection/>
    </xf>
    <xf numFmtId="0" fontId="7" fillId="33" borderId="60" xfId="52" applyFont="1" applyFill="1" applyBorder="1" applyAlignment="1">
      <alignment horizontal="center" vertical="center" wrapText="1"/>
      <protection/>
    </xf>
    <xf numFmtId="0" fontId="7" fillId="33" borderId="61" xfId="52" applyFont="1" applyFill="1" applyBorder="1" applyAlignment="1">
      <alignment horizontal="center" vertical="center" wrapText="1"/>
      <protection/>
    </xf>
    <xf numFmtId="0" fontId="7" fillId="33" borderId="39" xfId="52" applyFont="1" applyFill="1" applyBorder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/>
      <protection/>
    </xf>
    <xf numFmtId="0" fontId="7" fillId="33" borderId="23" xfId="52" applyFont="1" applyFill="1" applyBorder="1" applyAlignment="1">
      <alignment horizontal="center" vertical="center"/>
      <protection/>
    </xf>
    <xf numFmtId="0" fontId="7" fillId="33" borderId="26" xfId="52" applyFont="1" applyFill="1" applyBorder="1" applyAlignment="1">
      <alignment horizontal="center" vertical="center"/>
      <protection/>
    </xf>
    <xf numFmtId="0" fontId="7" fillId="33" borderId="39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4"/>
  <sheetViews>
    <sheetView tabSelected="1" zoomScalePageLayoutView="0" workbookViewId="0" topLeftCell="A127">
      <selection activeCell="G145" sqref="G145:H146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77" t="s">
        <v>419</v>
      </c>
    </row>
    <row r="2" spans="2:8" ht="15.75" customHeight="1">
      <c r="B2" s="172"/>
      <c r="H2" s="177" t="s">
        <v>446</v>
      </c>
    </row>
    <row r="3" ht="12.75">
      <c r="H3" s="177" t="s">
        <v>420</v>
      </c>
    </row>
    <row r="4" ht="18.75">
      <c r="E4" s="167"/>
    </row>
    <row r="5" spans="5:8" ht="8.25" customHeight="1">
      <c r="E5" s="174"/>
      <c r="H5" s="153"/>
    </row>
    <row r="6" spans="3:7" ht="18.75" customHeight="1">
      <c r="C6" s="2"/>
      <c r="D6" s="3"/>
      <c r="E6" s="545" t="s">
        <v>418</v>
      </c>
      <c r="F6" s="545"/>
      <c r="G6" s="545"/>
    </row>
    <row r="7" spans="5:9" ht="12" customHeight="1" thickBot="1">
      <c r="E7" s="4"/>
      <c r="F7" s="105"/>
      <c r="I7" s="5"/>
    </row>
    <row r="8" spans="2:9" s="6" customFormat="1" ht="15" customHeight="1">
      <c r="B8" s="552" t="s">
        <v>0</v>
      </c>
      <c r="C8" s="554" t="s">
        <v>1</v>
      </c>
      <c r="D8" s="556" t="s">
        <v>2</v>
      </c>
      <c r="E8" s="558" t="s">
        <v>3</v>
      </c>
      <c r="F8" s="550" t="s">
        <v>363</v>
      </c>
      <c r="G8" s="560" t="s">
        <v>412</v>
      </c>
      <c r="H8" s="546" t="s">
        <v>413</v>
      </c>
      <c r="I8" s="548" t="s">
        <v>414</v>
      </c>
    </row>
    <row r="9" spans="2:9" s="6" customFormat="1" ht="15" customHeight="1" thickBot="1">
      <c r="B9" s="553"/>
      <c r="C9" s="555"/>
      <c r="D9" s="557"/>
      <c r="E9" s="559"/>
      <c r="F9" s="551"/>
      <c r="G9" s="561"/>
      <c r="H9" s="547"/>
      <c r="I9" s="549"/>
    </row>
    <row r="10" spans="2:9" s="8" customFormat="1" ht="9.75" customHeight="1" thickBot="1">
      <c r="B10" s="431">
        <v>1</v>
      </c>
      <c r="C10" s="432">
        <v>2</v>
      </c>
      <c r="D10" s="432">
        <v>3</v>
      </c>
      <c r="E10" s="432">
        <v>4</v>
      </c>
      <c r="F10" s="433">
        <v>5</v>
      </c>
      <c r="G10" s="433">
        <v>6</v>
      </c>
      <c r="H10" s="433">
        <v>7</v>
      </c>
      <c r="I10" s="434">
        <v>8</v>
      </c>
    </row>
    <row r="11" spans="2:9" s="8" customFormat="1" ht="14.25" customHeight="1" thickBot="1">
      <c r="B11" s="200" t="s">
        <v>80</v>
      </c>
      <c r="C11" s="201"/>
      <c r="D11" s="201"/>
      <c r="E11" s="210" t="s">
        <v>81</v>
      </c>
      <c r="F11" s="331">
        <f>F12</f>
        <v>300000</v>
      </c>
      <c r="G11" s="404"/>
      <c r="H11" s="331">
        <f>H12</f>
        <v>300000</v>
      </c>
      <c r="I11" s="405"/>
    </row>
    <row r="12" spans="2:9" s="8" customFormat="1" ht="15" customHeight="1">
      <c r="B12" s="401"/>
      <c r="C12" s="198" t="s">
        <v>82</v>
      </c>
      <c r="D12" s="197"/>
      <c r="E12" s="199" t="s">
        <v>188</v>
      </c>
      <c r="F12" s="402">
        <f>F13</f>
        <v>300000</v>
      </c>
      <c r="G12" s="403"/>
      <c r="H12" s="402">
        <f>H13</f>
        <v>300000</v>
      </c>
      <c r="I12" s="435"/>
    </row>
    <row r="13" spans="2:9" s="8" customFormat="1" ht="18" customHeight="1" thickBot="1">
      <c r="B13" s="94"/>
      <c r="C13" s="7"/>
      <c r="D13" s="406" t="s">
        <v>365</v>
      </c>
      <c r="E13" s="126" t="s">
        <v>366</v>
      </c>
      <c r="F13" s="332">
        <v>300000</v>
      </c>
      <c r="G13" s="407"/>
      <c r="H13" s="408">
        <f>F13+G13</f>
        <v>300000</v>
      </c>
      <c r="I13" s="436"/>
    </row>
    <row r="14" spans="2:9" s="8" customFormat="1" ht="14.25" customHeight="1" thickBot="1">
      <c r="B14" s="200" t="s">
        <v>4</v>
      </c>
      <c r="C14" s="201"/>
      <c r="D14" s="201"/>
      <c r="E14" s="202" t="s">
        <v>5</v>
      </c>
      <c r="F14" s="333">
        <f>F15</f>
        <v>8000</v>
      </c>
      <c r="G14" s="411"/>
      <c r="H14" s="333">
        <f>H15</f>
        <v>8000</v>
      </c>
      <c r="I14" s="412"/>
    </row>
    <row r="15" spans="2:11" s="8" customFormat="1" ht="15" customHeight="1">
      <c r="B15" s="95"/>
      <c r="C15" s="185" t="s">
        <v>6</v>
      </c>
      <c r="D15" s="186"/>
      <c r="E15" s="187" t="s">
        <v>7</v>
      </c>
      <c r="F15" s="334">
        <f>F16</f>
        <v>8000</v>
      </c>
      <c r="G15" s="409"/>
      <c r="H15" s="334">
        <f>H16</f>
        <v>8000</v>
      </c>
      <c r="I15" s="437"/>
      <c r="K15" s="9"/>
    </row>
    <row r="16" spans="2:11" s="8" customFormat="1" ht="24.75" customHeight="1" thickBot="1">
      <c r="B16" s="96"/>
      <c r="C16" s="11"/>
      <c r="D16" s="12" t="s">
        <v>8</v>
      </c>
      <c r="E16" s="306" t="s">
        <v>316</v>
      </c>
      <c r="F16" s="335">
        <v>8000</v>
      </c>
      <c r="G16" s="10"/>
      <c r="H16" s="408">
        <f>F16+G16</f>
        <v>8000</v>
      </c>
      <c r="I16" s="438"/>
      <c r="K16" s="13"/>
    </row>
    <row r="17" spans="2:11" s="8" customFormat="1" ht="15" customHeight="1" thickBot="1">
      <c r="B17" s="203">
        <v>700</v>
      </c>
      <c r="C17" s="201"/>
      <c r="D17" s="201"/>
      <c r="E17" s="300" t="s">
        <v>9</v>
      </c>
      <c r="F17" s="333">
        <f>F18</f>
        <v>207339</v>
      </c>
      <c r="G17" s="411"/>
      <c r="H17" s="333">
        <f>H18</f>
        <v>207339</v>
      </c>
      <c r="I17" s="412"/>
      <c r="K17" s="9"/>
    </row>
    <row r="18" spans="2:11" s="8" customFormat="1" ht="15" customHeight="1">
      <c r="B18" s="95"/>
      <c r="C18" s="188">
        <v>70005</v>
      </c>
      <c r="D18" s="186"/>
      <c r="E18" s="305" t="s">
        <v>10</v>
      </c>
      <c r="F18" s="334">
        <f>F19+F20+F21</f>
        <v>207339</v>
      </c>
      <c r="G18" s="409"/>
      <c r="H18" s="334">
        <f>H19+H20+H21</f>
        <v>207339</v>
      </c>
      <c r="I18" s="437"/>
      <c r="K18" s="9"/>
    </row>
    <row r="19" spans="2:11" s="8" customFormat="1" ht="16.5" customHeight="1">
      <c r="B19" s="97"/>
      <c r="C19" s="14"/>
      <c r="D19" s="289" t="s">
        <v>299</v>
      </c>
      <c r="E19" s="290" t="s">
        <v>300</v>
      </c>
      <c r="F19" s="336">
        <v>12339</v>
      </c>
      <c r="G19" s="14"/>
      <c r="H19" s="356">
        <f>F19+G19</f>
        <v>12339</v>
      </c>
      <c r="I19" s="439"/>
      <c r="K19" s="9"/>
    </row>
    <row r="20" spans="2:11" s="8" customFormat="1" ht="27" customHeight="1">
      <c r="B20" s="97"/>
      <c r="C20" s="14"/>
      <c r="D20" s="15" t="s">
        <v>8</v>
      </c>
      <c r="E20" s="307" t="s">
        <v>317</v>
      </c>
      <c r="F20" s="337">
        <v>95000</v>
      </c>
      <c r="G20" s="14"/>
      <c r="H20" s="356">
        <f>F20+G20</f>
        <v>95000</v>
      </c>
      <c r="I20" s="439"/>
      <c r="K20" s="9"/>
    </row>
    <row r="21" spans="2:11" s="8" customFormat="1" ht="27" customHeight="1" thickBot="1">
      <c r="B21" s="96"/>
      <c r="C21" s="10"/>
      <c r="D21" s="12" t="s">
        <v>248</v>
      </c>
      <c r="E21" s="306" t="s">
        <v>409</v>
      </c>
      <c r="F21" s="335">
        <v>100000</v>
      </c>
      <c r="G21" s="10"/>
      <c r="H21" s="408">
        <f>F21+G21</f>
        <v>100000</v>
      </c>
      <c r="I21" s="438"/>
      <c r="K21" s="9"/>
    </row>
    <row r="22" spans="2:11" s="8" customFormat="1" ht="15" customHeight="1" thickBot="1">
      <c r="B22" s="203">
        <v>750</v>
      </c>
      <c r="C22" s="201"/>
      <c r="D22" s="201"/>
      <c r="E22" s="300" t="s">
        <v>11</v>
      </c>
      <c r="F22" s="333">
        <f>F23+F25+F29</f>
        <v>100283</v>
      </c>
      <c r="G22" s="411"/>
      <c r="H22" s="333">
        <f>H23+H25+H29</f>
        <v>100283</v>
      </c>
      <c r="I22" s="412"/>
      <c r="K22" s="9"/>
    </row>
    <row r="23" spans="2:11" s="8" customFormat="1" ht="15" customHeight="1">
      <c r="B23" s="95"/>
      <c r="C23" s="188">
        <v>75011</v>
      </c>
      <c r="D23" s="186"/>
      <c r="E23" s="305" t="s">
        <v>12</v>
      </c>
      <c r="F23" s="334">
        <f>F24</f>
        <v>69783</v>
      </c>
      <c r="G23" s="409"/>
      <c r="H23" s="334">
        <f>H24</f>
        <v>69783</v>
      </c>
      <c r="I23" s="437"/>
      <c r="K23" s="9"/>
    </row>
    <row r="24" spans="2:11" s="8" customFormat="1" ht="39.75" customHeight="1">
      <c r="B24" s="97"/>
      <c r="C24" s="14"/>
      <c r="D24" s="16">
        <v>2010</v>
      </c>
      <c r="E24" s="308" t="s">
        <v>262</v>
      </c>
      <c r="F24" s="337">
        <v>69783</v>
      </c>
      <c r="G24" s="14"/>
      <c r="H24" s="356">
        <f>F24+G24</f>
        <v>69783</v>
      </c>
      <c r="I24" s="439"/>
      <c r="K24" s="17"/>
    </row>
    <row r="25" spans="2:9" s="8" customFormat="1" ht="15" customHeight="1">
      <c r="B25" s="97"/>
      <c r="C25" s="189">
        <v>75023</v>
      </c>
      <c r="D25" s="190"/>
      <c r="E25" s="298" t="s">
        <v>13</v>
      </c>
      <c r="F25" s="338">
        <f>F26+F27+F28</f>
        <v>30000</v>
      </c>
      <c r="G25" s="354"/>
      <c r="H25" s="338">
        <f>H26+H27+H28</f>
        <v>30000</v>
      </c>
      <c r="I25" s="439"/>
    </row>
    <row r="26" spans="2:9" s="8" customFormat="1" ht="26.25" customHeight="1">
      <c r="B26" s="97"/>
      <c r="C26" s="14"/>
      <c r="D26" s="15" t="s">
        <v>14</v>
      </c>
      <c r="E26" s="290" t="s">
        <v>410</v>
      </c>
      <c r="F26" s="337">
        <v>6000</v>
      </c>
      <c r="G26" s="14"/>
      <c r="H26" s="356">
        <f>F26+G26</f>
        <v>6000</v>
      </c>
      <c r="I26" s="439"/>
    </row>
    <row r="27" spans="2:9" s="8" customFormat="1" ht="15.75" customHeight="1">
      <c r="B27" s="97"/>
      <c r="C27" s="14"/>
      <c r="D27" s="15" t="s">
        <v>16</v>
      </c>
      <c r="E27" s="290" t="s">
        <v>319</v>
      </c>
      <c r="F27" s="337">
        <v>22000</v>
      </c>
      <c r="G27" s="14"/>
      <c r="H27" s="356">
        <f>F27+G27</f>
        <v>22000</v>
      </c>
      <c r="I27" s="439"/>
    </row>
    <row r="28" spans="2:9" s="8" customFormat="1" ht="15.75" customHeight="1">
      <c r="B28" s="97"/>
      <c r="C28" s="14"/>
      <c r="D28" s="15" t="s">
        <v>252</v>
      </c>
      <c r="E28" s="123" t="s">
        <v>278</v>
      </c>
      <c r="F28" s="337">
        <v>2000</v>
      </c>
      <c r="G28" s="14"/>
      <c r="H28" s="356">
        <f>F28+G28</f>
        <v>2000</v>
      </c>
      <c r="I28" s="439"/>
    </row>
    <row r="29" spans="2:9" s="8" customFormat="1" ht="15" customHeight="1">
      <c r="B29" s="97"/>
      <c r="C29" s="189">
        <v>75085</v>
      </c>
      <c r="D29" s="190"/>
      <c r="E29" s="298" t="s">
        <v>349</v>
      </c>
      <c r="F29" s="338">
        <f>F30</f>
        <v>500</v>
      </c>
      <c r="G29" s="14"/>
      <c r="H29" s="338">
        <f>H30</f>
        <v>500</v>
      </c>
      <c r="I29" s="439"/>
    </row>
    <row r="30" spans="2:9" s="8" customFormat="1" ht="16.5" customHeight="1" thickBot="1">
      <c r="B30" s="271"/>
      <c r="C30" s="272"/>
      <c r="D30" s="12" t="s">
        <v>16</v>
      </c>
      <c r="E30" s="306" t="s">
        <v>319</v>
      </c>
      <c r="F30" s="335">
        <v>500</v>
      </c>
      <c r="G30" s="10"/>
      <c r="H30" s="408">
        <f>F30+G30</f>
        <v>500</v>
      </c>
      <c r="I30" s="438"/>
    </row>
    <row r="31" spans="2:9" s="8" customFormat="1" ht="42" customHeight="1" thickBot="1">
      <c r="B31" s="203">
        <v>751</v>
      </c>
      <c r="C31" s="201"/>
      <c r="D31" s="201"/>
      <c r="E31" s="293" t="s">
        <v>231</v>
      </c>
      <c r="F31" s="333">
        <f>F32</f>
        <v>1762</v>
      </c>
      <c r="G31" s="411"/>
      <c r="H31" s="333">
        <f>H32</f>
        <v>1762</v>
      </c>
      <c r="I31" s="412"/>
    </row>
    <row r="32" spans="2:11" s="8" customFormat="1" ht="25.5" customHeight="1">
      <c r="B32" s="95"/>
      <c r="C32" s="188">
        <v>75101</v>
      </c>
      <c r="D32" s="186"/>
      <c r="E32" s="301" t="s">
        <v>17</v>
      </c>
      <c r="F32" s="334">
        <f>F33</f>
        <v>1762</v>
      </c>
      <c r="G32" s="409"/>
      <c r="H32" s="334">
        <f>H33</f>
        <v>1762</v>
      </c>
      <c r="I32" s="437"/>
      <c r="K32" s="9"/>
    </row>
    <row r="33" spans="2:11" s="8" customFormat="1" ht="38.25" customHeight="1" thickBot="1">
      <c r="B33" s="96"/>
      <c r="C33" s="10"/>
      <c r="D33" s="19">
        <v>2010</v>
      </c>
      <c r="E33" s="126" t="s">
        <v>264</v>
      </c>
      <c r="F33" s="335">
        <v>1762</v>
      </c>
      <c r="G33" s="10"/>
      <c r="H33" s="408">
        <f>F33+G33</f>
        <v>1762</v>
      </c>
      <c r="I33" s="438"/>
      <c r="K33" s="13"/>
    </row>
    <row r="34" spans="2:9" ht="55.5" customHeight="1" thickBot="1">
      <c r="B34" s="203">
        <v>756</v>
      </c>
      <c r="C34" s="201"/>
      <c r="D34" s="201"/>
      <c r="E34" s="293" t="s">
        <v>237</v>
      </c>
      <c r="F34" s="333">
        <f>F35+F37+F44+F52+F62</f>
        <v>13686157</v>
      </c>
      <c r="G34" s="333">
        <f>G35+G37+G44+G52+G62</f>
        <v>130000</v>
      </c>
      <c r="H34" s="333">
        <f>H35+H37+H44+H52+H62</f>
        <v>13816157</v>
      </c>
      <c r="I34" s="21"/>
    </row>
    <row r="35" spans="2:9" ht="16.5" customHeight="1">
      <c r="B35" s="253"/>
      <c r="C35" s="188">
        <v>75601</v>
      </c>
      <c r="D35" s="254"/>
      <c r="E35" s="301" t="s">
        <v>229</v>
      </c>
      <c r="F35" s="334">
        <f>F36</f>
        <v>20000</v>
      </c>
      <c r="G35" s="410"/>
      <c r="H35" s="334">
        <f>H36</f>
        <v>20000</v>
      </c>
      <c r="I35" s="440"/>
    </row>
    <row r="36" spans="2:9" ht="24">
      <c r="B36" s="179"/>
      <c r="C36" s="180"/>
      <c r="D36" s="15" t="s">
        <v>23</v>
      </c>
      <c r="E36" s="290" t="s">
        <v>312</v>
      </c>
      <c r="F36" s="339">
        <v>20000</v>
      </c>
      <c r="G36" s="358"/>
      <c r="H36" s="356">
        <f>F36+G36</f>
        <v>20000</v>
      </c>
      <c r="I36" s="145"/>
    </row>
    <row r="37" spans="2:9" s="22" customFormat="1" ht="41.25" customHeight="1">
      <c r="B37" s="98"/>
      <c r="C37" s="188">
        <v>75615</v>
      </c>
      <c r="D37" s="186"/>
      <c r="E37" s="301" t="s">
        <v>232</v>
      </c>
      <c r="F37" s="334">
        <f>F38+F39+F40+F41+F42+F43</f>
        <v>3299000</v>
      </c>
      <c r="G37" s="359"/>
      <c r="H37" s="334">
        <f>H38+H39+H40+H41+H42+H43</f>
        <v>3299000</v>
      </c>
      <c r="I37" s="441"/>
    </row>
    <row r="38" spans="2:9" s="22" customFormat="1" ht="15" customHeight="1">
      <c r="B38" s="99"/>
      <c r="C38" s="23"/>
      <c r="D38" s="15" t="s">
        <v>19</v>
      </c>
      <c r="E38" s="290" t="s">
        <v>308</v>
      </c>
      <c r="F38" s="337">
        <v>3000000</v>
      </c>
      <c r="G38" s="360"/>
      <c r="H38" s="356">
        <f aca="true" t="shared" si="0" ref="H38:H43">F38+G38</f>
        <v>3000000</v>
      </c>
      <c r="I38" s="441"/>
    </row>
    <row r="39" spans="2:9" ht="15" customHeight="1">
      <c r="B39" s="100"/>
      <c r="C39" s="24"/>
      <c r="D39" s="15" t="s">
        <v>20</v>
      </c>
      <c r="E39" s="302" t="s">
        <v>309</v>
      </c>
      <c r="F39" s="337">
        <v>120000</v>
      </c>
      <c r="G39" s="357"/>
      <c r="H39" s="356">
        <f t="shared" si="0"/>
        <v>120000</v>
      </c>
      <c r="I39" s="145"/>
    </row>
    <row r="40" spans="2:9" ht="15" customHeight="1">
      <c r="B40" s="100"/>
      <c r="C40" s="24"/>
      <c r="D40" s="15" t="s">
        <v>21</v>
      </c>
      <c r="E40" s="302" t="s">
        <v>310</v>
      </c>
      <c r="F40" s="337">
        <v>26000</v>
      </c>
      <c r="G40" s="357"/>
      <c r="H40" s="356">
        <f t="shared" si="0"/>
        <v>26000</v>
      </c>
      <c r="I40" s="145"/>
    </row>
    <row r="41" spans="2:9" ht="15" customHeight="1">
      <c r="B41" s="100"/>
      <c r="C41" s="24"/>
      <c r="D41" s="15" t="s">
        <v>22</v>
      </c>
      <c r="E41" s="302" t="s">
        <v>311</v>
      </c>
      <c r="F41" s="337">
        <v>150000</v>
      </c>
      <c r="G41" s="357"/>
      <c r="H41" s="356">
        <f t="shared" si="0"/>
        <v>150000</v>
      </c>
      <c r="I41" s="145"/>
    </row>
    <row r="42" spans="2:9" ht="15" customHeight="1">
      <c r="B42" s="100"/>
      <c r="C42" s="24"/>
      <c r="D42" s="15" t="s">
        <v>25</v>
      </c>
      <c r="E42" s="302" t="s">
        <v>315</v>
      </c>
      <c r="F42" s="337">
        <v>1000</v>
      </c>
      <c r="G42" s="357"/>
      <c r="H42" s="356">
        <f t="shared" si="0"/>
        <v>1000</v>
      </c>
      <c r="I42" s="145"/>
    </row>
    <row r="43" spans="2:9" ht="15" customHeight="1">
      <c r="B43" s="100"/>
      <c r="C43" s="24"/>
      <c r="D43" s="15" t="s">
        <v>220</v>
      </c>
      <c r="E43" s="302" t="s">
        <v>320</v>
      </c>
      <c r="F43" s="337">
        <v>2000</v>
      </c>
      <c r="G43" s="357"/>
      <c r="H43" s="356">
        <f t="shared" si="0"/>
        <v>2000</v>
      </c>
      <c r="I43" s="145"/>
    </row>
    <row r="44" spans="2:9" s="22" customFormat="1" ht="38.25">
      <c r="B44" s="101"/>
      <c r="C44" s="189">
        <v>75616</v>
      </c>
      <c r="D44" s="190"/>
      <c r="E44" s="295" t="s">
        <v>233</v>
      </c>
      <c r="F44" s="338">
        <f>F45+F46+F47+F48+F49+F50+F51</f>
        <v>3382800</v>
      </c>
      <c r="G44" s="359"/>
      <c r="H44" s="338">
        <f>H45+H46+H47+H48+H49+H50+H51</f>
        <v>3382800</v>
      </c>
      <c r="I44" s="441"/>
    </row>
    <row r="45" spans="2:10" s="22" customFormat="1" ht="16.5" customHeight="1">
      <c r="B45" s="99"/>
      <c r="C45" s="23"/>
      <c r="D45" s="15" t="s">
        <v>19</v>
      </c>
      <c r="E45" s="290" t="s">
        <v>308</v>
      </c>
      <c r="F45" s="337">
        <v>1600000</v>
      </c>
      <c r="G45" s="360"/>
      <c r="H45" s="356">
        <f aca="true" t="shared" si="1" ref="H45:H51">F45+G45</f>
        <v>1600000</v>
      </c>
      <c r="I45" s="441"/>
      <c r="J45" s="25"/>
    </row>
    <row r="46" spans="2:9" ht="16.5" customHeight="1">
      <c r="B46" s="100"/>
      <c r="C46" s="24"/>
      <c r="D46" s="15" t="s">
        <v>20</v>
      </c>
      <c r="E46" s="302" t="s">
        <v>309</v>
      </c>
      <c r="F46" s="337">
        <v>1100000</v>
      </c>
      <c r="G46" s="357"/>
      <c r="H46" s="356">
        <f t="shared" si="1"/>
        <v>1100000</v>
      </c>
      <c r="I46" s="145"/>
    </row>
    <row r="47" spans="2:9" ht="16.5" customHeight="1">
      <c r="B47" s="100"/>
      <c r="C47" s="24"/>
      <c r="D47" s="15" t="s">
        <v>21</v>
      </c>
      <c r="E47" s="302" t="s">
        <v>310</v>
      </c>
      <c r="F47" s="337">
        <v>4800</v>
      </c>
      <c r="G47" s="357"/>
      <c r="H47" s="356">
        <f t="shared" si="1"/>
        <v>4800</v>
      </c>
      <c r="I47" s="145"/>
    </row>
    <row r="48" spans="2:9" s="22" customFormat="1" ht="16.5" customHeight="1">
      <c r="B48" s="101"/>
      <c r="C48" s="23"/>
      <c r="D48" s="15" t="s">
        <v>22</v>
      </c>
      <c r="E48" s="302" t="s">
        <v>311</v>
      </c>
      <c r="F48" s="337">
        <v>350000</v>
      </c>
      <c r="G48" s="360"/>
      <c r="H48" s="356">
        <f t="shared" si="1"/>
        <v>350000</v>
      </c>
      <c r="I48" s="441"/>
    </row>
    <row r="49" spans="2:9" ht="16.5" customHeight="1">
      <c r="B49" s="100"/>
      <c r="C49" s="24"/>
      <c r="D49" s="15" t="s">
        <v>24</v>
      </c>
      <c r="E49" s="302" t="s">
        <v>313</v>
      </c>
      <c r="F49" s="337">
        <v>16000</v>
      </c>
      <c r="G49" s="357"/>
      <c r="H49" s="356">
        <f t="shared" si="1"/>
        <v>16000</v>
      </c>
      <c r="I49" s="145"/>
    </row>
    <row r="50" spans="2:9" ht="16.5" customHeight="1">
      <c r="B50" s="100"/>
      <c r="C50" s="24"/>
      <c r="D50" s="15" t="s">
        <v>25</v>
      </c>
      <c r="E50" s="302" t="s">
        <v>315</v>
      </c>
      <c r="F50" s="337">
        <v>300000</v>
      </c>
      <c r="G50" s="357"/>
      <c r="H50" s="356">
        <f t="shared" si="1"/>
        <v>300000</v>
      </c>
      <c r="I50" s="145"/>
    </row>
    <row r="51" spans="2:9" ht="16.5" customHeight="1">
      <c r="B51" s="100"/>
      <c r="C51" s="24"/>
      <c r="D51" s="15" t="s">
        <v>220</v>
      </c>
      <c r="E51" s="302" t="s">
        <v>320</v>
      </c>
      <c r="F51" s="337">
        <v>12000</v>
      </c>
      <c r="G51" s="357"/>
      <c r="H51" s="356">
        <f t="shared" si="1"/>
        <v>12000</v>
      </c>
      <c r="I51" s="145"/>
    </row>
    <row r="52" spans="2:9" s="22" customFormat="1" ht="38.25">
      <c r="B52" s="101"/>
      <c r="C52" s="189">
        <v>75618</v>
      </c>
      <c r="D52" s="190"/>
      <c r="E52" s="295" t="s">
        <v>234</v>
      </c>
      <c r="F52" s="338">
        <f>SUM(F53:F61)</f>
        <v>379940</v>
      </c>
      <c r="G52" s="359"/>
      <c r="H52" s="338">
        <f>SUM(H53:H61)</f>
        <v>379940</v>
      </c>
      <c r="I52" s="441"/>
    </row>
    <row r="53" spans="2:9" s="22" customFormat="1" ht="15.75" customHeight="1">
      <c r="B53" s="99"/>
      <c r="C53" s="23"/>
      <c r="D53" s="15" t="s">
        <v>26</v>
      </c>
      <c r="E53" s="302" t="s">
        <v>265</v>
      </c>
      <c r="F53" s="337">
        <v>25000</v>
      </c>
      <c r="G53" s="360"/>
      <c r="H53" s="356">
        <f aca="true" t="shared" si="2" ref="H53:H61">F53+G53</f>
        <v>25000</v>
      </c>
      <c r="I53" s="441"/>
    </row>
    <row r="54" spans="2:9" ht="15.75" customHeight="1">
      <c r="B54" s="100"/>
      <c r="C54" s="24"/>
      <c r="D54" s="15" t="s">
        <v>27</v>
      </c>
      <c r="E54" s="302" t="s">
        <v>314</v>
      </c>
      <c r="F54" s="336">
        <v>50000</v>
      </c>
      <c r="G54" s="357"/>
      <c r="H54" s="356">
        <f t="shared" si="2"/>
        <v>50000</v>
      </c>
      <c r="I54" s="145"/>
    </row>
    <row r="55" spans="2:9" s="22" customFormat="1" ht="24">
      <c r="B55" s="101"/>
      <c r="C55" s="23"/>
      <c r="D55" s="15" t="s">
        <v>28</v>
      </c>
      <c r="E55" s="290" t="s">
        <v>266</v>
      </c>
      <c r="F55" s="337">
        <v>194940</v>
      </c>
      <c r="G55" s="360"/>
      <c r="H55" s="356">
        <f t="shared" si="2"/>
        <v>194940</v>
      </c>
      <c r="I55" s="442"/>
    </row>
    <row r="56" spans="2:9" s="22" customFormat="1" ht="24">
      <c r="B56" s="101"/>
      <c r="C56" s="23"/>
      <c r="D56" s="15" t="s">
        <v>29</v>
      </c>
      <c r="E56" s="290" t="s">
        <v>267</v>
      </c>
      <c r="F56" s="337">
        <v>5000</v>
      </c>
      <c r="G56" s="360"/>
      <c r="H56" s="356">
        <f t="shared" si="2"/>
        <v>5000</v>
      </c>
      <c r="I56" s="442"/>
    </row>
    <row r="57" spans="2:9" s="22" customFormat="1" ht="24">
      <c r="B57" s="101"/>
      <c r="C57" s="23"/>
      <c r="D57" s="15" t="s">
        <v>29</v>
      </c>
      <c r="E57" s="290" t="s">
        <v>268</v>
      </c>
      <c r="F57" s="337">
        <v>80000</v>
      </c>
      <c r="G57" s="360"/>
      <c r="H57" s="356">
        <f t="shared" si="2"/>
        <v>80000</v>
      </c>
      <c r="I57" s="442"/>
    </row>
    <row r="58" spans="2:9" s="22" customFormat="1" ht="34.5" customHeight="1">
      <c r="B58" s="101"/>
      <c r="C58" s="23"/>
      <c r="D58" s="15" t="s">
        <v>29</v>
      </c>
      <c r="E58" s="290" t="s">
        <v>269</v>
      </c>
      <c r="F58" s="337">
        <v>17000</v>
      </c>
      <c r="G58" s="360"/>
      <c r="H58" s="356">
        <f t="shared" si="2"/>
        <v>17000</v>
      </c>
      <c r="I58" s="442"/>
    </row>
    <row r="59" spans="2:9" s="22" customFormat="1" ht="27.75" customHeight="1">
      <c r="B59" s="101"/>
      <c r="C59" s="23"/>
      <c r="D59" s="15" t="s">
        <v>367</v>
      </c>
      <c r="E59" s="290" t="s">
        <v>368</v>
      </c>
      <c r="F59" s="337">
        <v>2000</v>
      </c>
      <c r="G59" s="360"/>
      <c r="H59" s="356">
        <f t="shared" si="2"/>
        <v>2000</v>
      </c>
      <c r="I59" s="442"/>
    </row>
    <row r="60" spans="2:9" s="22" customFormat="1" ht="24">
      <c r="B60" s="99"/>
      <c r="C60" s="23"/>
      <c r="D60" s="15" t="s">
        <v>15</v>
      </c>
      <c r="E60" s="290" t="s">
        <v>263</v>
      </c>
      <c r="F60" s="337">
        <v>5000</v>
      </c>
      <c r="G60" s="360"/>
      <c r="H60" s="356">
        <f t="shared" si="2"/>
        <v>5000</v>
      </c>
      <c r="I60" s="442"/>
    </row>
    <row r="61" spans="2:9" s="22" customFormat="1" ht="16.5" customHeight="1">
      <c r="B61" s="99"/>
      <c r="C61" s="23"/>
      <c r="D61" s="15" t="s">
        <v>220</v>
      </c>
      <c r="E61" s="302" t="s">
        <v>320</v>
      </c>
      <c r="F61" s="337">
        <v>1000</v>
      </c>
      <c r="G61" s="360"/>
      <c r="H61" s="356">
        <f t="shared" si="2"/>
        <v>1000</v>
      </c>
      <c r="I61" s="442"/>
    </row>
    <row r="62" spans="2:9" s="22" customFormat="1" ht="25.5" customHeight="1">
      <c r="B62" s="99"/>
      <c r="C62" s="189">
        <v>75621</v>
      </c>
      <c r="D62" s="190"/>
      <c r="E62" s="295" t="s">
        <v>30</v>
      </c>
      <c r="F62" s="338">
        <f>F63+F64</f>
        <v>6604417</v>
      </c>
      <c r="G62" s="338">
        <f>G63+G64</f>
        <v>130000</v>
      </c>
      <c r="H62" s="338">
        <f>H63+H64</f>
        <v>6734417</v>
      </c>
      <c r="I62" s="442"/>
    </row>
    <row r="63" spans="2:9" ht="16.5" customHeight="1">
      <c r="B63" s="100"/>
      <c r="C63" s="24"/>
      <c r="D63" s="15" t="s">
        <v>31</v>
      </c>
      <c r="E63" s="302" t="s">
        <v>411</v>
      </c>
      <c r="F63" s="337">
        <v>5604417</v>
      </c>
      <c r="G63" s="361"/>
      <c r="H63" s="356">
        <f>F63+G63</f>
        <v>5604417</v>
      </c>
      <c r="I63" s="443"/>
    </row>
    <row r="64" spans="2:9" ht="16.5" customHeight="1" thickBot="1">
      <c r="B64" s="102"/>
      <c r="C64" s="27"/>
      <c r="D64" s="12" t="s">
        <v>32</v>
      </c>
      <c r="E64" s="303" t="s">
        <v>307</v>
      </c>
      <c r="F64" s="340">
        <v>1000000</v>
      </c>
      <c r="G64" s="448">
        <v>130000</v>
      </c>
      <c r="H64" s="408">
        <f>F64+G64</f>
        <v>1130000</v>
      </c>
      <c r="I64" s="449" t="s">
        <v>421</v>
      </c>
    </row>
    <row r="65" spans="2:9" ht="15" customHeight="1" thickBot="1">
      <c r="B65" s="203">
        <v>758</v>
      </c>
      <c r="C65" s="201"/>
      <c r="D65" s="201"/>
      <c r="E65" s="202" t="s">
        <v>33</v>
      </c>
      <c r="F65" s="333">
        <f>F66+F68+F70</f>
        <v>9373813</v>
      </c>
      <c r="G65" s="416"/>
      <c r="H65" s="333">
        <f>H66+H68+H70</f>
        <v>9373813</v>
      </c>
      <c r="I65" s="417"/>
    </row>
    <row r="66" spans="2:9" ht="16.5" customHeight="1">
      <c r="B66" s="103"/>
      <c r="C66" s="188">
        <v>75801</v>
      </c>
      <c r="D66" s="186"/>
      <c r="E66" s="187" t="s">
        <v>34</v>
      </c>
      <c r="F66" s="334">
        <f>F67</f>
        <v>7931202</v>
      </c>
      <c r="G66" s="414"/>
      <c r="H66" s="334">
        <f>H67</f>
        <v>7931202</v>
      </c>
      <c r="I66" s="445"/>
    </row>
    <row r="67" spans="2:9" s="22" customFormat="1" ht="16.5" customHeight="1">
      <c r="B67" s="101"/>
      <c r="C67" s="23"/>
      <c r="D67" s="16">
        <v>2920</v>
      </c>
      <c r="E67" s="302" t="s">
        <v>271</v>
      </c>
      <c r="F67" s="337">
        <v>7931202</v>
      </c>
      <c r="G67" s="362"/>
      <c r="H67" s="356">
        <f>F67+G67</f>
        <v>7931202</v>
      </c>
      <c r="I67" s="443"/>
    </row>
    <row r="68" spans="2:9" ht="16.5" customHeight="1">
      <c r="B68" s="100"/>
      <c r="C68" s="189">
        <v>75807</v>
      </c>
      <c r="D68" s="193"/>
      <c r="E68" s="298" t="s">
        <v>35</v>
      </c>
      <c r="F68" s="338">
        <f>F69</f>
        <v>1352611</v>
      </c>
      <c r="G68" s="363"/>
      <c r="H68" s="338">
        <f>H69</f>
        <v>1352611</v>
      </c>
      <c r="I68" s="446"/>
    </row>
    <row r="69" spans="2:9" ht="16.5" customHeight="1">
      <c r="B69" s="102"/>
      <c r="C69" s="27"/>
      <c r="D69" s="19">
        <v>2920</v>
      </c>
      <c r="E69" s="303" t="s">
        <v>272</v>
      </c>
      <c r="F69" s="335">
        <v>1352611</v>
      </c>
      <c r="G69" s="364"/>
      <c r="H69" s="356">
        <f>F69+G69</f>
        <v>1352611</v>
      </c>
      <c r="I69" s="446"/>
    </row>
    <row r="70" spans="2:9" ht="16.5" customHeight="1">
      <c r="B70" s="100"/>
      <c r="C70" s="189">
        <v>75814</v>
      </c>
      <c r="D70" s="194"/>
      <c r="E70" s="298" t="s">
        <v>230</v>
      </c>
      <c r="F70" s="341">
        <f>F71+F72</f>
        <v>90000</v>
      </c>
      <c r="G70" s="364"/>
      <c r="H70" s="341">
        <f>H71+H72</f>
        <v>90000</v>
      </c>
      <c r="I70" s="446"/>
    </row>
    <row r="71" spans="2:9" ht="24">
      <c r="B71" s="100"/>
      <c r="C71" s="24"/>
      <c r="D71" s="16">
        <v>2030</v>
      </c>
      <c r="E71" s="290" t="s">
        <v>273</v>
      </c>
      <c r="F71" s="337">
        <v>85000</v>
      </c>
      <c r="G71" s="364"/>
      <c r="H71" s="356">
        <f>F71+G71</f>
        <v>85000</v>
      </c>
      <c r="I71" s="446"/>
    </row>
    <row r="72" spans="2:9" ht="27" customHeight="1" thickBot="1">
      <c r="B72" s="102"/>
      <c r="C72" s="27"/>
      <c r="D72" s="292" t="s">
        <v>259</v>
      </c>
      <c r="E72" s="304" t="s">
        <v>260</v>
      </c>
      <c r="F72" s="335">
        <v>5000</v>
      </c>
      <c r="G72" s="413"/>
      <c r="H72" s="408">
        <f>F72+G72</f>
        <v>5000</v>
      </c>
      <c r="I72" s="444"/>
    </row>
    <row r="73" spans="2:9" ht="15" customHeight="1" thickBot="1">
      <c r="B73" s="205">
        <v>801</v>
      </c>
      <c r="C73" s="201"/>
      <c r="D73" s="201"/>
      <c r="E73" s="300" t="s">
        <v>36</v>
      </c>
      <c r="F73" s="333">
        <f>F74+F77+F79+F85</f>
        <v>551390</v>
      </c>
      <c r="G73" s="418"/>
      <c r="H73" s="333">
        <f>H74+H77+H79+H85</f>
        <v>551390</v>
      </c>
      <c r="I73" s="417"/>
    </row>
    <row r="74" spans="2:9" ht="18" customHeight="1">
      <c r="B74" s="103"/>
      <c r="C74" s="188">
        <v>80101</v>
      </c>
      <c r="D74" s="186"/>
      <c r="E74" s="305" t="s">
        <v>37</v>
      </c>
      <c r="F74" s="334">
        <f>F75+F76</f>
        <v>5800</v>
      </c>
      <c r="G74" s="415"/>
      <c r="H74" s="334">
        <f>H75+H76</f>
        <v>5800</v>
      </c>
      <c r="I74" s="445"/>
    </row>
    <row r="75" spans="2:9" ht="24">
      <c r="B75" s="100"/>
      <c r="C75" s="24"/>
      <c r="D75" s="15" t="s">
        <v>8</v>
      </c>
      <c r="E75" s="290" t="s">
        <v>318</v>
      </c>
      <c r="F75" s="337">
        <v>4000</v>
      </c>
      <c r="G75" s="364"/>
      <c r="H75" s="356">
        <f>F75+G75</f>
        <v>4000</v>
      </c>
      <c r="I75" s="446"/>
    </row>
    <row r="76" spans="2:9" ht="16.5" customHeight="1">
      <c r="B76" s="100"/>
      <c r="C76" s="24"/>
      <c r="D76" s="15" t="s">
        <v>16</v>
      </c>
      <c r="E76" s="290" t="s">
        <v>319</v>
      </c>
      <c r="F76" s="337">
        <v>1800</v>
      </c>
      <c r="G76" s="364"/>
      <c r="H76" s="356">
        <f>F76+G76</f>
        <v>1800</v>
      </c>
      <c r="I76" s="446"/>
    </row>
    <row r="77" spans="2:9" ht="18" customHeight="1">
      <c r="B77" s="100"/>
      <c r="C77" s="225" t="s">
        <v>141</v>
      </c>
      <c r="D77" s="224"/>
      <c r="E77" s="288" t="s">
        <v>199</v>
      </c>
      <c r="F77" s="338">
        <f>F78</f>
        <v>97270</v>
      </c>
      <c r="G77" s="364"/>
      <c r="H77" s="338">
        <f>H78</f>
        <v>97270</v>
      </c>
      <c r="I77" s="446"/>
    </row>
    <row r="78" spans="2:9" ht="24" customHeight="1">
      <c r="B78" s="100"/>
      <c r="C78" s="24"/>
      <c r="D78" s="16">
        <v>2030</v>
      </c>
      <c r="E78" s="290" t="s">
        <v>273</v>
      </c>
      <c r="F78" s="337">
        <v>97270</v>
      </c>
      <c r="G78" s="364"/>
      <c r="H78" s="356">
        <f>F78+G78</f>
        <v>97270</v>
      </c>
      <c r="I78" s="446"/>
    </row>
    <row r="79" spans="2:9" ht="18" customHeight="1">
      <c r="B79" s="100"/>
      <c r="C79" s="189">
        <v>80104</v>
      </c>
      <c r="D79" s="190"/>
      <c r="E79" s="298" t="s">
        <v>38</v>
      </c>
      <c r="F79" s="338">
        <f>SUM(F80:F84)</f>
        <v>338320</v>
      </c>
      <c r="G79" s="363"/>
      <c r="H79" s="338">
        <f>SUM(H80:H84)</f>
        <v>338320</v>
      </c>
      <c r="I79" s="446"/>
    </row>
    <row r="80" spans="2:9" ht="16.5" customHeight="1">
      <c r="B80" s="102"/>
      <c r="C80" s="275"/>
      <c r="D80" s="255" t="s">
        <v>281</v>
      </c>
      <c r="E80" s="284" t="s">
        <v>295</v>
      </c>
      <c r="F80" s="342">
        <v>29200</v>
      </c>
      <c r="G80" s="363"/>
      <c r="H80" s="356">
        <f>F80+G80</f>
        <v>29200</v>
      </c>
      <c r="I80" s="446"/>
    </row>
    <row r="81" spans="2:9" ht="24">
      <c r="B81" s="100"/>
      <c r="C81" s="18"/>
      <c r="D81" s="15" t="s">
        <v>8</v>
      </c>
      <c r="E81" s="290" t="s">
        <v>318</v>
      </c>
      <c r="F81" s="339">
        <v>17000</v>
      </c>
      <c r="G81" s="363"/>
      <c r="H81" s="356">
        <f>F81+G81</f>
        <v>17000</v>
      </c>
      <c r="I81" s="446"/>
    </row>
    <row r="82" spans="2:9" ht="16.5" customHeight="1">
      <c r="B82" s="100"/>
      <c r="C82" s="24"/>
      <c r="D82" s="276" t="s">
        <v>176</v>
      </c>
      <c r="E82" s="299" t="s">
        <v>274</v>
      </c>
      <c r="F82" s="337">
        <v>50000</v>
      </c>
      <c r="G82" s="364"/>
      <c r="H82" s="356">
        <f>F82+G82</f>
        <v>50000</v>
      </c>
      <c r="I82" s="446"/>
    </row>
    <row r="83" spans="2:9" ht="16.5" customHeight="1">
      <c r="B83" s="102"/>
      <c r="C83" s="27"/>
      <c r="D83" s="15" t="s">
        <v>16</v>
      </c>
      <c r="E83" s="290" t="s">
        <v>319</v>
      </c>
      <c r="F83" s="335">
        <v>1000</v>
      </c>
      <c r="G83" s="364"/>
      <c r="H83" s="356">
        <f>F83+G83</f>
        <v>1000</v>
      </c>
      <c r="I83" s="446"/>
    </row>
    <row r="84" spans="2:9" ht="24">
      <c r="B84" s="102"/>
      <c r="C84" s="27"/>
      <c r="D84" s="16">
        <v>2030</v>
      </c>
      <c r="E84" s="290" t="s">
        <v>273</v>
      </c>
      <c r="F84" s="337">
        <v>241120</v>
      </c>
      <c r="G84" s="364"/>
      <c r="H84" s="356">
        <f>F84+G84</f>
        <v>241120</v>
      </c>
      <c r="I84" s="446"/>
    </row>
    <row r="85" spans="2:9" ht="18" customHeight="1">
      <c r="B85" s="100"/>
      <c r="C85" s="225" t="s">
        <v>284</v>
      </c>
      <c r="D85" s="224"/>
      <c r="E85" s="195" t="s">
        <v>292</v>
      </c>
      <c r="F85" s="334">
        <f>F86</f>
        <v>110000</v>
      </c>
      <c r="G85" s="364"/>
      <c r="H85" s="334">
        <f>H86</f>
        <v>110000</v>
      </c>
      <c r="I85" s="446"/>
    </row>
    <row r="86" spans="2:9" ht="24.75" thickBot="1">
      <c r="B86" s="536"/>
      <c r="C86" s="537"/>
      <c r="D86" s="538" t="s">
        <v>282</v>
      </c>
      <c r="E86" s="539" t="s">
        <v>296</v>
      </c>
      <c r="F86" s="540">
        <v>110000</v>
      </c>
      <c r="G86" s="541"/>
      <c r="H86" s="542">
        <f>F86+G86</f>
        <v>110000</v>
      </c>
      <c r="I86" s="543"/>
    </row>
    <row r="87" spans="2:9" s="22" customFormat="1" ht="18" customHeight="1" thickBot="1">
      <c r="B87" s="203">
        <v>852</v>
      </c>
      <c r="C87" s="201"/>
      <c r="D87" s="201"/>
      <c r="E87" s="300" t="s">
        <v>39</v>
      </c>
      <c r="F87" s="333">
        <f>F88+F91+F93+F95</f>
        <v>183261</v>
      </c>
      <c r="G87" s="416"/>
      <c r="H87" s="333">
        <f>H88+H91+H93+H95</f>
        <v>183261</v>
      </c>
      <c r="I87" s="419"/>
    </row>
    <row r="88" spans="2:9" ht="67.5" customHeight="1">
      <c r="B88" s="103"/>
      <c r="C88" s="188">
        <v>85213</v>
      </c>
      <c r="D88" s="186"/>
      <c r="E88" s="301" t="s">
        <v>236</v>
      </c>
      <c r="F88" s="334">
        <f>F89+F90</f>
        <v>39028</v>
      </c>
      <c r="G88" s="414"/>
      <c r="H88" s="334">
        <f>H89+H90</f>
        <v>39028</v>
      </c>
      <c r="I88" s="445"/>
    </row>
    <row r="89" spans="2:9" ht="39" customHeight="1">
      <c r="B89" s="100"/>
      <c r="C89" s="24"/>
      <c r="D89" s="16">
        <v>2010</v>
      </c>
      <c r="E89" s="123" t="s">
        <v>275</v>
      </c>
      <c r="F89" s="337">
        <v>25178</v>
      </c>
      <c r="G89" s="361"/>
      <c r="H89" s="356">
        <f>F89+G89</f>
        <v>25178</v>
      </c>
      <c r="I89" s="443"/>
    </row>
    <row r="90" spans="2:9" ht="27" customHeight="1">
      <c r="B90" s="100"/>
      <c r="C90" s="24"/>
      <c r="D90" s="16">
        <v>2030</v>
      </c>
      <c r="E90" s="290" t="s">
        <v>273</v>
      </c>
      <c r="F90" s="337">
        <v>13850</v>
      </c>
      <c r="G90" s="361"/>
      <c r="H90" s="356">
        <f>F90+G90</f>
        <v>13850</v>
      </c>
      <c r="I90" s="443"/>
    </row>
    <row r="91" spans="2:9" ht="27" customHeight="1">
      <c r="B91" s="100"/>
      <c r="C91" s="189">
        <v>85214</v>
      </c>
      <c r="D91" s="190"/>
      <c r="E91" s="192" t="s">
        <v>354</v>
      </c>
      <c r="F91" s="338">
        <f>F92</f>
        <v>23956</v>
      </c>
      <c r="G91" s="355"/>
      <c r="H91" s="338">
        <f>H92</f>
        <v>23956</v>
      </c>
      <c r="I91" s="446"/>
    </row>
    <row r="92" spans="2:9" s="22" customFormat="1" ht="27" customHeight="1">
      <c r="B92" s="101"/>
      <c r="C92" s="23"/>
      <c r="D92" s="16">
        <v>2030</v>
      </c>
      <c r="E92" s="290" t="s">
        <v>273</v>
      </c>
      <c r="F92" s="337">
        <v>23956</v>
      </c>
      <c r="G92" s="361"/>
      <c r="H92" s="356">
        <f>F92+G92</f>
        <v>23956</v>
      </c>
      <c r="I92" s="443"/>
    </row>
    <row r="93" spans="2:9" s="22" customFormat="1" ht="18.75" customHeight="1">
      <c r="B93" s="101"/>
      <c r="C93" s="189">
        <v>85216</v>
      </c>
      <c r="D93" s="194"/>
      <c r="E93" s="196" t="s">
        <v>185</v>
      </c>
      <c r="F93" s="344">
        <f>F94</f>
        <v>100466</v>
      </c>
      <c r="G93" s="361"/>
      <c r="H93" s="344">
        <f>H94</f>
        <v>100466</v>
      </c>
      <c r="I93" s="443"/>
    </row>
    <row r="94" spans="2:9" s="22" customFormat="1" ht="28.5" customHeight="1">
      <c r="B94" s="101"/>
      <c r="C94" s="23"/>
      <c r="D94" s="16">
        <v>2030</v>
      </c>
      <c r="E94" s="290" t="s">
        <v>273</v>
      </c>
      <c r="F94" s="337">
        <v>100466</v>
      </c>
      <c r="G94" s="361"/>
      <c r="H94" s="356">
        <f>F94+G94</f>
        <v>100466</v>
      </c>
      <c r="I94" s="443"/>
    </row>
    <row r="95" spans="2:9" ht="17.25" customHeight="1">
      <c r="B95" s="100"/>
      <c r="C95" s="189">
        <v>85219</v>
      </c>
      <c r="D95" s="190"/>
      <c r="E95" s="298" t="s">
        <v>40</v>
      </c>
      <c r="F95" s="338">
        <f>F96+F97</f>
        <v>19811</v>
      </c>
      <c r="G95" s="367"/>
      <c r="H95" s="338">
        <f>H96+H97</f>
        <v>19811</v>
      </c>
      <c r="I95" s="446"/>
    </row>
    <row r="96" spans="2:9" ht="17.25" customHeight="1">
      <c r="B96" s="100"/>
      <c r="C96" s="18"/>
      <c r="D96" s="15" t="s">
        <v>16</v>
      </c>
      <c r="E96" s="290" t="s">
        <v>319</v>
      </c>
      <c r="F96" s="337">
        <v>2000</v>
      </c>
      <c r="G96" s="367"/>
      <c r="H96" s="356">
        <f>F96+G96</f>
        <v>2000</v>
      </c>
      <c r="I96" s="446"/>
    </row>
    <row r="97" spans="2:9" ht="24" customHeight="1" thickBot="1">
      <c r="B97" s="102"/>
      <c r="C97" s="27"/>
      <c r="D97" s="19">
        <v>2030</v>
      </c>
      <c r="E97" s="306" t="s">
        <v>273</v>
      </c>
      <c r="F97" s="335">
        <v>17811</v>
      </c>
      <c r="G97" s="420"/>
      <c r="H97" s="408">
        <f>F97+G97</f>
        <v>17811</v>
      </c>
      <c r="I97" s="444"/>
    </row>
    <row r="98" spans="2:9" ht="18" customHeight="1" thickBot="1">
      <c r="B98" s="203">
        <v>855</v>
      </c>
      <c r="C98" s="201"/>
      <c r="D98" s="201"/>
      <c r="E98" s="300" t="s">
        <v>324</v>
      </c>
      <c r="F98" s="333">
        <f>F99+F101</f>
        <v>14210420</v>
      </c>
      <c r="G98" s="429"/>
      <c r="H98" s="333">
        <f>H99+H101</f>
        <v>14210420</v>
      </c>
      <c r="I98" s="417"/>
    </row>
    <row r="99" spans="2:9" ht="18" customHeight="1">
      <c r="B99" s="273"/>
      <c r="C99" s="188">
        <v>85501</v>
      </c>
      <c r="D99" s="274"/>
      <c r="E99" s="294" t="s">
        <v>325</v>
      </c>
      <c r="F99" s="334">
        <f>F100</f>
        <v>10769298</v>
      </c>
      <c r="G99" s="427"/>
      <c r="H99" s="334">
        <f>H100</f>
        <v>10769298</v>
      </c>
      <c r="I99" s="445"/>
    </row>
    <row r="100" spans="2:9" ht="48">
      <c r="B100" s="100"/>
      <c r="C100" s="274"/>
      <c r="D100" s="16">
        <v>2060</v>
      </c>
      <c r="E100" s="123" t="s">
        <v>326</v>
      </c>
      <c r="F100" s="337">
        <v>10769298</v>
      </c>
      <c r="G100" s="365"/>
      <c r="H100" s="356">
        <f>F100+G100</f>
        <v>10769298</v>
      </c>
      <c r="I100" s="446"/>
    </row>
    <row r="101" spans="2:9" ht="38.25">
      <c r="B101" s="100"/>
      <c r="C101" s="189">
        <v>85502</v>
      </c>
      <c r="D101" s="190"/>
      <c r="E101" s="295" t="s">
        <v>235</v>
      </c>
      <c r="F101" s="338">
        <f>F102+F103</f>
        <v>3441122</v>
      </c>
      <c r="G101" s="365"/>
      <c r="H101" s="338">
        <f>H102+H103</f>
        <v>3441122</v>
      </c>
      <c r="I101" s="446"/>
    </row>
    <row r="102" spans="2:9" ht="36">
      <c r="B102" s="100"/>
      <c r="C102" s="189"/>
      <c r="D102" s="16">
        <v>2010</v>
      </c>
      <c r="E102" s="123" t="s">
        <v>275</v>
      </c>
      <c r="F102" s="337">
        <v>3429122</v>
      </c>
      <c r="G102" s="365"/>
      <c r="H102" s="356">
        <f>F102+G102</f>
        <v>3429122</v>
      </c>
      <c r="I102" s="446"/>
    </row>
    <row r="103" spans="2:9" ht="36.75" thickBot="1">
      <c r="B103" s="114"/>
      <c r="C103" s="115"/>
      <c r="D103" s="421">
        <v>2360</v>
      </c>
      <c r="E103" s="422" t="s">
        <v>276</v>
      </c>
      <c r="F103" s="343">
        <v>12000</v>
      </c>
      <c r="G103" s="420"/>
      <c r="H103" s="408">
        <f>F103+G103</f>
        <v>12000</v>
      </c>
      <c r="I103" s="444"/>
    </row>
    <row r="104" spans="2:9" ht="27" customHeight="1" thickBot="1">
      <c r="B104" s="203">
        <v>900</v>
      </c>
      <c r="C104" s="201"/>
      <c r="D104" s="201"/>
      <c r="E104" s="293" t="s">
        <v>42</v>
      </c>
      <c r="F104" s="345">
        <f>F105+F109</f>
        <v>796000</v>
      </c>
      <c r="G104" s="418"/>
      <c r="H104" s="345">
        <f>H105+H109</f>
        <v>796000</v>
      </c>
      <c r="I104" s="417"/>
    </row>
    <row r="105" spans="2:9" ht="15.75" customHeight="1">
      <c r="B105" s="273"/>
      <c r="C105" s="197" t="s">
        <v>179</v>
      </c>
      <c r="D105" s="198"/>
      <c r="E105" s="294" t="s">
        <v>208</v>
      </c>
      <c r="F105" s="334">
        <f>F106+F107+F108</f>
        <v>756000</v>
      </c>
      <c r="G105" s="428"/>
      <c r="H105" s="334">
        <f>H106+H107+H108</f>
        <v>756000</v>
      </c>
      <c r="I105" s="445"/>
    </row>
    <row r="106" spans="2:9" ht="27" customHeight="1">
      <c r="B106" s="316"/>
      <c r="C106" s="317"/>
      <c r="D106" s="15" t="s">
        <v>29</v>
      </c>
      <c r="E106" s="290" t="s">
        <v>270</v>
      </c>
      <c r="F106" s="339">
        <v>750000</v>
      </c>
      <c r="G106" s="366"/>
      <c r="H106" s="356">
        <f>F106+G106</f>
        <v>750000</v>
      </c>
      <c r="I106" s="446"/>
    </row>
    <row r="107" spans="2:9" ht="24">
      <c r="B107" s="273"/>
      <c r="C107" s="274"/>
      <c r="D107" s="15" t="s">
        <v>367</v>
      </c>
      <c r="E107" s="290" t="s">
        <v>368</v>
      </c>
      <c r="F107" s="346">
        <v>5000</v>
      </c>
      <c r="G107" s="366"/>
      <c r="H107" s="356">
        <f>F107+G107</f>
        <v>5000</v>
      </c>
      <c r="I107" s="446"/>
    </row>
    <row r="108" spans="2:9" ht="15.75" customHeight="1">
      <c r="B108" s="273"/>
      <c r="C108" s="274"/>
      <c r="D108" s="15" t="s">
        <v>220</v>
      </c>
      <c r="E108" s="302" t="s">
        <v>320</v>
      </c>
      <c r="F108" s="346">
        <v>1000</v>
      </c>
      <c r="G108" s="366"/>
      <c r="H108" s="356">
        <f>F108+G108</f>
        <v>1000</v>
      </c>
      <c r="I108" s="446"/>
    </row>
    <row r="109" spans="2:9" ht="28.5" customHeight="1">
      <c r="B109" s="179"/>
      <c r="C109" s="189">
        <v>90019</v>
      </c>
      <c r="D109" s="287"/>
      <c r="E109" s="295" t="s">
        <v>213</v>
      </c>
      <c r="F109" s="338">
        <f>F110</f>
        <v>40000</v>
      </c>
      <c r="G109" s="366"/>
      <c r="H109" s="338">
        <f>H110</f>
        <v>40000</v>
      </c>
      <c r="I109" s="446"/>
    </row>
    <row r="110" spans="2:9" ht="17.25" customHeight="1" thickBot="1">
      <c r="B110" s="423"/>
      <c r="C110" s="424"/>
      <c r="D110" s="12" t="s">
        <v>15</v>
      </c>
      <c r="E110" s="306" t="s">
        <v>277</v>
      </c>
      <c r="F110" s="342">
        <v>40000</v>
      </c>
      <c r="G110" s="425"/>
      <c r="H110" s="408">
        <f>F110+G110</f>
        <v>40000</v>
      </c>
      <c r="I110" s="444"/>
    </row>
    <row r="111" spans="2:9" ht="20.25" customHeight="1" thickBot="1">
      <c r="B111" s="206" t="s">
        <v>90</v>
      </c>
      <c r="C111" s="207"/>
      <c r="D111" s="208"/>
      <c r="E111" s="296" t="s">
        <v>91</v>
      </c>
      <c r="F111" s="347">
        <f>F112</f>
        <v>15000</v>
      </c>
      <c r="G111" s="429"/>
      <c r="H111" s="347">
        <f>H112</f>
        <v>15000</v>
      </c>
      <c r="I111" s="417"/>
    </row>
    <row r="112" spans="2:9" ht="16.5" customHeight="1">
      <c r="B112" s="103"/>
      <c r="C112" s="197" t="s">
        <v>172</v>
      </c>
      <c r="D112" s="198"/>
      <c r="E112" s="297" t="s">
        <v>41</v>
      </c>
      <c r="F112" s="348">
        <f>F113+F114+F115</f>
        <v>15000</v>
      </c>
      <c r="G112" s="427"/>
      <c r="H112" s="348">
        <f>H113+H114+H115</f>
        <v>15000</v>
      </c>
      <c r="I112" s="445"/>
    </row>
    <row r="113" spans="2:9" ht="16.5" customHeight="1">
      <c r="B113" s="100"/>
      <c r="C113" s="225"/>
      <c r="D113" s="15" t="s">
        <v>15</v>
      </c>
      <c r="E113" s="290" t="s">
        <v>277</v>
      </c>
      <c r="F113" s="349">
        <v>4000</v>
      </c>
      <c r="G113" s="365"/>
      <c r="H113" s="356">
        <f>F113+G113</f>
        <v>4000</v>
      </c>
      <c r="I113" s="446"/>
    </row>
    <row r="114" spans="2:9" ht="24">
      <c r="B114" s="100"/>
      <c r="C114" s="225"/>
      <c r="D114" s="15" t="s">
        <v>8</v>
      </c>
      <c r="E114" s="290" t="s">
        <v>318</v>
      </c>
      <c r="F114" s="349">
        <v>10000</v>
      </c>
      <c r="G114" s="365"/>
      <c r="H114" s="356">
        <f>F114+G114</f>
        <v>10000</v>
      </c>
      <c r="I114" s="446"/>
    </row>
    <row r="115" spans="2:9" ht="24.75" thickBot="1">
      <c r="B115" s="102"/>
      <c r="C115" s="27"/>
      <c r="D115" s="406" t="s">
        <v>251</v>
      </c>
      <c r="E115" s="126" t="s">
        <v>321</v>
      </c>
      <c r="F115" s="426">
        <v>1000</v>
      </c>
      <c r="G115" s="420"/>
      <c r="H115" s="408">
        <f>F115+G115</f>
        <v>1000</v>
      </c>
      <c r="I115" s="444"/>
    </row>
    <row r="116" spans="2:9" ht="18" customHeight="1" thickBot="1">
      <c r="B116" s="206" t="s">
        <v>94</v>
      </c>
      <c r="C116" s="209"/>
      <c r="D116" s="209"/>
      <c r="E116" s="291" t="s">
        <v>222</v>
      </c>
      <c r="F116" s="350">
        <f>F117</f>
        <v>36000</v>
      </c>
      <c r="G116" s="429"/>
      <c r="H116" s="350">
        <f>H117</f>
        <v>36000</v>
      </c>
      <c r="I116" s="417"/>
    </row>
    <row r="117" spans="2:9" ht="15.75" customHeight="1">
      <c r="B117" s="103"/>
      <c r="C117" s="312" t="s">
        <v>350</v>
      </c>
      <c r="D117" s="252"/>
      <c r="E117" s="297" t="s">
        <v>41</v>
      </c>
      <c r="F117" s="351">
        <f>F118</f>
        <v>36000</v>
      </c>
      <c r="G117" s="427"/>
      <c r="H117" s="351">
        <f>H118</f>
        <v>36000</v>
      </c>
      <c r="I117" s="445"/>
    </row>
    <row r="118" spans="2:9" ht="24">
      <c r="B118" s="103"/>
      <c r="C118" s="197"/>
      <c r="D118" s="15" t="s">
        <v>8</v>
      </c>
      <c r="E118" s="290" t="s">
        <v>318</v>
      </c>
      <c r="F118" s="352">
        <v>36000</v>
      </c>
      <c r="G118" s="365"/>
      <c r="H118" s="356">
        <f>F118+G118</f>
        <v>36000</v>
      </c>
      <c r="I118" s="446"/>
    </row>
    <row r="119" spans="2:9" s="22" customFormat="1" ht="4.5" customHeight="1" thickBot="1">
      <c r="B119" s="104"/>
      <c r="C119" s="26"/>
      <c r="D119" s="26"/>
      <c r="E119" s="26"/>
      <c r="F119" s="353"/>
      <c r="G119" s="430"/>
      <c r="H119" s="430"/>
      <c r="I119" s="447"/>
    </row>
    <row r="120" spans="2:9" s="22" customFormat="1" ht="19.5" customHeight="1" thickBot="1">
      <c r="B120" s="212" t="s">
        <v>43</v>
      </c>
      <c r="C120" s="29"/>
      <c r="D120" s="30"/>
      <c r="E120" s="211"/>
      <c r="F120" s="333">
        <f>F11+F14+F17+F22+F31+F34+F65+F73+F87+F98+F104+F111+F116</f>
        <v>39469425</v>
      </c>
      <c r="G120" s="333">
        <f>G11+G14+G17+G22+G31+G34+G65+G73+G87+G98+G104+G111+G116</f>
        <v>130000</v>
      </c>
      <c r="H120" s="333">
        <f>H11+H14+H17+H22+H31+H34+H65+H73+H87+H98+H104+H111+H116</f>
        <v>39599425</v>
      </c>
      <c r="I120" s="419"/>
    </row>
    <row r="121" spans="3:6" ht="12.75">
      <c r="C121" s="31"/>
      <c r="D121" s="32"/>
      <c r="E121" s="31"/>
      <c r="F121" s="31"/>
    </row>
    <row r="122" spans="2:6" ht="12.75">
      <c r="B122" s="33"/>
      <c r="C122" s="31"/>
      <c r="D122" s="32"/>
      <c r="E122" s="31"/>
      <c r="F122" s="31"/>
    </row>
    <row r="123" spans="3:6" ht="12.75">
      <c r="C123" s="34"/>
      <c r="D123" s="32"/>
      <c r="E123" s="31"/>
      <c r="F123" s="31"/>
    </row>
    <row r="124" spans="3:6" ht="12.75">
      <c r="C124" s="31"/>
      <c r="D124" s="32"/>
      <c r="E124" s="31"/>
      <c r="F124" s="31"/>
    </row>
    <row r="125" spans="3:6" ht="12.75">
      <c r="C125" s="31"/>
      <c r="D125" s="32"/>
      <c r="E125" s="31"/>
      <c r="F125" s="31"/>
    </row>
    <row r="126" spans="3:6" ht="12.75">
      <c r="C126" s="31"/>
      <c r="D126" s="32"/>
      <c r="E126" s="31"/>
      <c r="F126" s="31"/>
    </row>
    <row r="127" spans="3:6" ht="12.75">
      <c r="C127" s="31"/>
      <c r="D127" s="32"/>
      <c r="E127" s="31"/>
      <c r="F127" s="31"/>
    </row>
    <row r="128" spans="3:6" ht="12.75">
      <c r="C128" s="31"/>
      <c r="D128" s="32"/>
      <c r="E128" s="31"/>
      <c r="F128" s="31"/>
    </row>
    <row r="129" spans="3:6" ht="12.75">
      <c r="C129" s="31"/>
      <c r="D129" s="32"/>
      <c r="E129" s="31"/>
      <c r="F129" s="31"/>
    </row>
    <row r="130" spans="3:6" ht="12.75">
      <c r="C130" s="31"/>
      <c r="D130" s="32"/>
      <c r="E130" s="31"/>
      <c r="F130" s="31"/>
    </row>
    <row r="131" spans="3:6" ht="12.75">
      <c r="C131" s="31"/>
      <c r="D131" s="32"/>
      <c r="E131" s="31"/>
      <c r="F131" s="31"/>
    </row>
    <row r="132" spans="3:6" ht="12.75">
      <c r="C132" s="31"/>
      <c r="D132" s="32"/>
      <c r="E132" s="31"/>
      <c r="F132" s="31"/>
    </row>
    <row r="133" spans="3:6" ht="12.75">
      <c r="C133" s="31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8" ht="12.75">
      <c r="C145" s="31"/>
      <c r="D145" s="32"/>
      <c r="E145" s="31"/>
      <c r="F145" s="31"/>
      <c r="G145" s="177"/>
      <c r="H145" s="450"/>
    </row>
    <row r="146" spans="3:8" ht="12.75">
      <c r="C146" s="31"/>
      <c r="D146" s="32"/>
      <c r="E146" s="31"/>
      <c r="F146" s="31"/>
      <c r="G146" s="177"/>
      <c r="H146" s="450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9"/>
  <sheetViews>
    <sheetView zoomScalePageLayoutView="0" workbookViewId="0" topLeftCell="A505">
      <selection activeCell="F449" sqref="F449:H451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77" t="s">
        <v>439</v>
      </c>
    </row>
    <row r="2" spans="3:8" ht="12.75">
      <c r="C2" s="173"/>
      <c r="H2" s="177" t="s">
        <v>446</v>
      </c>
    </row>
    <row r="3" ht="12.75">
      <c r="H3" s="177" t="s">
        <v>420</v>
      </c>
    </row>
    <row r="4" ht="18.75">
      <c r="E4" s="167"/>
    </row>
    <row r="5" ht="13.5" customHeight="1">
      <c r="E5" s="174"/>
    </row>
    <row r="6" spans="5:7" ht="18">
      <c r="E6" s="562" t="s">
        <v>443</v>
      </c>
      <c r="F6" s="562"/>
      <c r="G6" s="562"/>
    </row>
    <row r="7" ht="10.5" customHeight="1" thickBot="1">
      <c r="F7" s="105"/>
    </row>
    <row r="8" spans="2:12" ht="25.5" customHeight="1" thickBot="1">
      <c r="B8" s="72" t="s">
        <v>0</v>
      </c>
      <c r="C8" s="73" t="s">
        <v>1</v>
      </c>
      <c r="D8" s="74" t="s">
        <v>2</v>
      </c>
      <c r="E8" s="75" t="s">
        <v>46</v>
      </c>
      <c r="F8" s="368" t="s">
        <v>363</v>
      </c>
      <c r="G8" s="394" t="s">
        <v>412</v>
      </c>
      <c r="H8" s="395" t="s">
        <v>413</v>
      </c>
      <c r="I8" s="396" t="s">
        <v>414</v>
      </c>
      <c r="J8" s="37"/>
      <c r="K8" s="37"/>
      <c r="L8" s="37"/>
    </row>
    <row r="9" spans="2:12" ht="8.25" customHeight="1" thickBot="1">
      <c r="B9" s="154">
        <v>1</v>
      </c>
      <c r="C9" s="155">
        <v>2</v>
      </c>
      <c r="D9" s="156">
        <v>3</v>
      </c>
      <c r="E9" s="157">
        <v>4</v>
      </c>
      <c r="F9" s="369">
        <v>5</v>
      </c>
      <c r="G9" s="369">
        <v>6</v>
      </c>
      <c r="H9" s="369">
        <v>7</v>
      </c>
      <c r="I9" s="517">
        <v>8</v>
      </c>
      <c r="J9" s="37"/>
      <c r="K9" s="37"/>
      <c r="L9" s="37"/>
    </row>
    <row r="10" spans="2:12" ht="18" customHeight="1" thickBot="1">
      <c r="B10" s="213" t="s">
        <v>80</v>
      </c>
      <c r="C10" s="209"/>
      <c r="D10" s="209"/>
      <c r="E10" s="210" t="s">
        <v>81</v>
      </c>
      <c r="F10" s="370">
        <f>F11+F13+F15+F17</f>
        <v>270000</v>
      </c>
      <c r="G10" s="526"/>
      <c r="H10" s="370">
        <f>H11+H13+H15+H17</f>
        <v>270000</v>
      </c>
      <c r="I10" s="506"/>
      <c r="J10" s="37"/>
      <c r="K10" s="37"/>
      <c r="L10" s="37"/>
    </row>
    <row r="11" spans="2:12" ht="15" customHeight="1">
      <c r="B11" s="116"/>
      <c r="C11" s="223" t="s">
        <v>177</v>
      </c>
      <c r="D11" s="197"/>
      <c r="E11" s="199" t="s">
        <v>238</v>
      </c>
      <c r="F11" s="505">
        <f>F12</f>
        <v>98000</v>
      </c>
      <c r="G11" s="527"/>
      <c r="H11" s="505">
        <f>H12</f>
        <v>98000</v>
      </c>
      <c r="I11" s="518"/>
      <c r="J11" s="37"/>
      <c r="K11" s="37"/>
      <c r="L11" s="37"/>
    </row>
    <row r="12" spans="2:12" ht="15" customHeight="1">
      <c r="B12" s="117"/>
      <c r="C12" s="118"/>
      <c r="D12" s="77" t="s">
        <v>66</v>
      </c>
      <c r="E12" s="28" t="s">
        <v>399</v>
      </c>
      <c r="F12" s="372">
        <v>98000</v>
      </c>
      <c r="G12" s="528"/>
      <c r="H12" s="372">
        <f>F12+G12</f>
        <v>98000</v>
      </c>
      <c r="I12" s="165"/>
      <c r="J12" s="37"/>
      <c r="K12" s="37"/>
      <c r="L12" s="37"/>
    </row>
    <row r="13" spans="2:12" ht="15" customHeight="1">
      <c r="B13" s="108"/>
      <c r="C13" s="224" t="s">
        <v>82</v>
      </c>
      <c r="D13" s="225"/>
      <c r="E13" s="195" t="s">
        <v>188</v>
      </c>
      <c r="F13" s="371">
        <f>F14</f>
        <v>140000</v>
      </c>
      <c r="G13" s="528"/>
      <c r="H13" s="371">
        <f>H14</f>
        <v>140000</v>
      </c>
      <c r="I13" s="165"/>
      <c r="J13" s="37"/>
      <c r="K13" s="37"/>
      <c r="L13" s="37"/>
    </row>
    <row r="14" spans="2:12" ht="15" customHeight="1">
      <c r="B14" s="107"/>
      <c r="C14" s="76"/>
      <c r="D14" s="77" t="s">
        <v>96</v>
      </c>
      <c r="E14" s="28" t="s">
        <v>97</v>
      </c>
      <c r="F14" s="373">
        <v>140000</v>
      </c>
      <c r="G14" s="528"/>
      <c r="H14" s="372">
        <f>F14+G14</f>
        <v>140000</v>
      </c>
      <c r="I14" s="165"/>
      <c r="J14" s="37"/>
      <c r="K14" s="37"/>
      <c r="L14" s="37"/>
    </row>
    <row r="15" spans="2:12" ht="17.25" customHeight="1">
      <c r="B15" s="108"/>
      <c r="C15" s="225" t="s">
        <v>98</v>
      </c>
      <c r="D15" s="225"/>
      <c r="E15" s="195" t="s">
        <v>189</v>
      </c>
      <c r="F15" s="374">
        <f>F16</f>
        <v>25000</v>
      </c>
      <c r="G15" s="528"/>
      <c r="H15" s="374">
        <f>H16</f>
        <v>25000</v>
      </c>
      <c r="I15" s="165"/>
      <c r="J15" s="37"/>
      <c r="K15" s="37"/>
      <c r="L15" s="37"/>
    </row>
    <row r="16" spans="2:12" ht="24.75" customHeight="1">
      <c r="B16" s="109"/>
      <c r="C16" s="79"/>
      <c r="D16" s="79">
        <v>2850</v>
      </c>
      <c r="E16" s="20" t="s">
        <v>99</v>
      </c>
      <c r="F16" s="375">
        <v>25000</v>
      </c>
      <c r="G16" s="528"/>
      <c r="H16" s="372">
        <f>F16+G16</f>
        <v>25000</v>
      </c>
      <c r="I16" s="165"/>
      <c r="J16" s="37"/>
      <c r="K16" s="37"/>
      <c r="L16" s="37"/>
    </row>
    <row r="17" spans="2:12" ht="15" customHeight="1">
      <c r="B17" s="107"/>
      <c r="C17" s="226" t="s">
        <v>223</v>
      </c>
      <c r="D17" s="225"/>
      <c r="E17" s="195" t="s">
        <v>41</v>
      </c>
      <c r="F17" s="374">
        <f>F18</f>
        <v>7000</v>
      </c>
      <c r="G17" s="528"/>
      <c r="H17" s="374">
        <f>H18</f>
        <v>7000</v>
      </c>
      <c r="I17" s="165"/>
      <c r="J17" s="37"/>
      <c r="K17" s="37"/>
      <c r="L17" s="37"/>
    </row>
    <row r="18" spans="2:12" ht="15" customHeight="1" thickBot="1">
      <c r="B18" s="110"/>
      <c r="C18" s="81"/>
      <c r="D18" s="121" t="s">
        <v>105</v>
      </c>
      <c r="E18" s="122" t="s">
        <v>76</v>
      </c>
      <c r="F18" s="376">
        <v>7000</v>
      </c>
      <c r="G18" s="528"/>
      <c r="H18" s="372">
        <f>F18+G18</f>
        <v>7000</v>
      </c>
      <c r="I18" s="165"/>
      <c r="J18" s="37"/>
      <c r="K18" s="37"/>
      <c r="L18" s="37"/>
    </row>
    <row r="19" spans="2:12" ht="18" customHeight="1" thickBot="1">
      <c r="B19" s="213" t="s">
        <v>101</v>
      </c>
      <c r="C19" s="209"/>
      <c r="D19" s="209"/>
      <c r="E19" s="210" t="s">
        <v>87</v>
      </c>
      <c r="F19" s="377">
        <f>F20+F23+F25</f>
        <v>6478450</v>
      </c>
      <c r="G19" s="377">
        <f>G20+G23+G25</f>
        <v>0</v>
      </c>
      <c r="H19" s="377">
        <f>H20+H23+H25</f>
        <v>6478450</v>
      </c>
      <c r="I19" s="506"/>
      <c r="J19" s="37"/>
      <c r="K19" s="37"/>
      <c r="L19" s="37"/>
    </row>
    <row r="20" spans="2:12" ht="15" customHeight="1">
      <c r="B20" s="106"/>
      <c r="C20" s="198" t="s">
        <v>102</v>
      </c>
      <c r="D20" s="197"/>
      <c r="E20" s="199" t="s">
        <v>190</v>
      </c>
      <c r="F20" s="378">
        <f>F21+F22</f>
        <v>200000</v>
      </c>
      <c r="G20" s="378">
        <f>G21+G22</f>
        <v>0</v>
      </c>
      <c r="H20" s="378">
        <f>H21+H22</f>
        <v>200000</v>
      </c>
      <c r="I20" s="518"/>
      <c r="J20" s="37"/>
      <c r="K20" s="37"/>
      <c r="L20" s="37"/>
    </row>
    <row r="21" spans="2:12" ht="36">
      <c r="B21" s="106"/>
      <c r="C21" s="198"/>
      <c r="D21" s="171" t="s">
        <v>434</v>
      </c>
      <c r="E21" s="160" t="s">
        <v>435</v>
      </c>
      <c r="F21" s="383">
        <v>0</v>
      </c>
      <c r="G21" s="529">
        <v>200000</v>
      </c>
      <c r="H21" s="372">
        <f>F21+G21</f>
        <v>200000</v>
      </c>
      <c r="I21" s="518"/>
      <c r="J21" s="37"/>
      <c r="K21" s="37"/>
      <c r="L21" s="37"/>
    </row>
    <row r="22" spans="2:12" ht="24">
      <c r="B22" s="108"/>
      <c r="C22" s="76"/>
      <c r="D22" s="176">
        <v>2710</v>
      </c>
      <c r="E22" s="160" t="s">
        <v>369</v>
      </c>
      <c r="F22" s="373">
        <v>200000</v>
      </c>
      <c r="G22" s="523">
        <v>-200000</v>
      </c>
      <c r="H22" s="372">
        <f>F22+G22</f>
        <v>0</v>
      </c>
      <c r="I22" s="525" t="s">
        <v>436</v>
      </c>
      <c r="J22" s="37"/>
      <c r="K22" s="37"/>
      <c r="L22" s="37"/>
    </row>
    <row r="23" spans="2:12" ht="15" customHeight="1">
      <c r="B23" s="108"/>
      <c r="C23" s="225" t="s">
        <v>103</v>
      </c>
      <c r="D23" s="224"/>
      <c r="E23" s="195" t="s">
        <v>88</v>
      </c>
      <c r="F23" s="374">
        <f>F24</f>
        <v>300000</v>
      </c>
      <c r="G23" s="528"/>
      <c r="H23" s="374">
        <f>H24</f>
        <v>300000</v>
      </c>
      <c r="I23" s="165"/>
      <c r="J23" s="37"/>
      <c r="K23" s="37"/>
      <c r="L23" s="37"/>
    </row>
    <row r="24" spans="2:12" ht="37.5" customHeight="1">
      <c r="B24" s="108"/>
      <c r="C24" s="76"/>
      <c r="D24" s="134" t="s">
        <v>279</v>
      </c>
      <c r="E24" s="160" t="s">
        <v>280</v>
      </c>
      <c r="F24" s="373">
        <v>300000</v>
      </c>
      <c r="G24" s="528"/>
      <c r="H24" s="372">
        <f>F24+G24</f>
        <v>300000</v>
      </c>
      <c r="I24" s="165"/>
      <c r="J24" s="37"/>
      <c r="K24" s="37"/>
      <c r="L24" s="37"/>
    </row>
    <row r="25" spans="2:12" ht="17.25" customHeight="1">
      <c r="B25" s="108"/>
      <c r="C25" s="224" t="s">
        <v>104</v>
      </c>
      <c r="D25" s="225"/>
      <c r="E25" s="195" t="s">
        <v>183</v>
      </c>
      <c r="F25" s="374">
        <f>SUM(F26:F31)</f>
        <v>5978450</v>
      </c>
      <c r="G25" s="528"/>
      <c r="H25" s="374">
        <f>SUM(H26:H31)</f>
        <v>5978450</v>
      </c>
      <c r="I25" s="165"/>
      <c r="J25" s="37"/>
      <c r="K25" s="37"/>
      <c r="L25" s="37"/>
    </row>
    <row r="26" spans="2:12" ht="24">
      <c r="B26" s="108"/>
      <c r="C26" s="224"/>
      <c r="D26" s="76" t="s">
        <v>283</v>
      </c>
      <c r="E26" s="123" t="s">
        <v>294</v>
      </c>
      <c r="F26" s="373">
        <v>50000</v>
      </c>
      <c r="G26" s="528"/>
      <c r="H26" s="372">
        <f aca="true" t="shared" si="0" ref="H26:H31">F26+G26</f>
        <v>50000</v>
      </c>
      <c r="I26" s="165"/>
      <c r="J26" s="37"/>
      <c r="K26" s="37"/>
      <c r="L26" s="37"/>
    </row>
    <row r="27" spans="2:12" ht="16.5" customHeight="1">
      <c r="B27" s="108"/>
      <c r="C27" s="83"/>
      <c r="D27" s="77" t="s">
        <v>100</v>
      </c>
      <c r="E27" s="28" t="s">
        <v>298</v>
      </c>
      <c r="F27" s="379">
        <v>60000</v>
      </c>
      <c r="G27" s="528"/>
      <c r="H27" s="372">
        <f t="shared" si="0"/>
        <v>60000</v>
      </c>
      <c r="I27" s="165"/>
      <c r="J27" s="37"/>
      <c r="K27" s="37"/>
      <c r="L27" s="37"/>
    </row>
    <row r="28" spans="2:12" ht="16.5" customHeight="1">
      <c r="B28" s="108"/>
      <c r="C28" s="83"/>
      <c r="D28" s="77" t="s">
        <v>125</v>
      </c>
      <c r="E28" s="123" t="s">
        <v>440</v>
      </c>
      <c r="F28" s="379">
        <v>485450</v>
      </c>
      <c r="G28" s="528"/>
      <c r="H28" s="372">
        <f t="shared" si="0"/>
        <v>485450</v>
      </c>
      <c r="I28" s="165"/>
      <c r="J28" s="37"/>
      <c r="K28" s="37"/>
      <c r="L28" s="37"/>
    </row>
    <row r="29" spans="2:12" ht="16.5" customHeight="1">
      <c r="B29" s="108"/>
      <c r="C29" s="83"/>
      <c r="D29" s="77" t="s">
        <v>66</v>
      </c>
      <c r="E29" s="28" t="s">
        <v>67</v>
      </c>
      <c r="F29" s="379">
        <v>73000</v>
      </c>
      <c r="G29" s="528"/>
      <c r="H29" s="372">
        <f t="shared" si="0"/>
        <v>73000</v>
      </c>
      <c r="I29" s="165"/>
      <c r="J29" s="37"/>
      <c r="K29" s="37"/>
      <c r="L29" s="37"/>
    </row>
    <row r="30" spans="2:12" ht="16.5" customHeight="1">
      <c r="B30" s="107"/>
      <c r="C30" s="76"/>
      <c r="D30" s="77" t="s">
        <v>105</v>
      </c>
      <c r="E30" s="28" t="s">
        <v>76</v>
      </c>
      <c r="F30" s="373">
        <v>55000</v>
      </c>
      <c r="G30" s="528"/>
      <c r="H30" s="372">
        <f t="shared" si="0"/>
        <v>55000</v>
      </c>
      <c r="I30" s="165"/>
      <c r="J30" s="37"/>
      <c r="K30" s="37"/>
      <c r="L30" s="37"/>
    </row>
    <row r="31" spans="2:12" ht="13.5" thickBot="1">
      <c r="B31" s="109"/>
      <c r="C31" s="79"/>
      <c r="D31" s="80" t="s">
        <v>96</v>
      </c>
      <c r="E31" s="20" t="s">
        <v>97</v>
      </c>
      <c r="F31" s="375">
        <v>5255000</v>
      </c>
      <c r="G31" s="530"/>
      <c r="H31" s="507">
        <f t="shared" si="0"/>
        <v>5255000</v>
      </c>
      <c r="I31" s="519"/>
      <c r="J31" s="37"/>
      <c r="K31" s="37"/>
      <c r="L31" s="37"/>
    </row>
    <row r="32" spans="2:12" ht="17.25" customHeight="1" thickBot="1">
      <c r="B32" s="213" t="s">
        <v>106</v>
      </c>
      <c r="C32" s="209"/>
      <c r="D32" s="209"/>
      <c r="E32" s="202" t="s">
        <v>9</v>
      </c>
      <c r="F32" s="377">
        <f>F33</f>
        <v>136500</v>
      </c>
      <c r="G32" s="526"/>
      <c r="H32" s="377">
        <f>H33</f>
        <v>136500</v>
      </c>
      <c r="I32" s="506"/>
      <c r="J32" s="37"/>
      <c r="K32" s="37"/>
      <c r="L32" s="37"/>
    </row>
    <row r="33" spans="2:12" ht="14.25" customHeight="1">
      <c r="B33" s="106"/>
      <c r="C33" s="198" t="s">
        <v>107</v>
      </c>
      <c r="D33" s="197"/>
      <c r="E33" s="199" t="s">
        <v>10</v>
      </c>
      <c r="F33" s="378">
        <f>SUM(F34:F36)</f>
        <v>136500</v>
      </c>
      <c r="G33" s="527"/>
      <c r="H33" s="378">
        <f>SUM(H34:H36)</f>
        <v>136500</v>
      </c>
      <c r="I33" s="518"/>
      <c r="J33" s="37"/>
      <c r="K33" s="37"/>
      <c r="L33" s="37"/>
    </row>
    <row r="34" spans="2:12" ht="15" customHeight="1">
      <c r="B34" s="108"/>
      <c r="C34" s="84"/>
      <c r="D34" s="77" t="s">
        <v>108</v>
      </c>
      <c r="E34" s="28" t="s">
        <v>109</v>
      </c>
      <c r="F34" s="379">
        <v>50000</v>
      </c>
      <c r="G34" s="528"/>
      <c r="H34" s="372">
        <f>F34+G34</f>
        <v>50000</v>
      </c>
      <c r="I34" s="165"/>
      <c r="J34" s="37"/>
      <c r="K34" s="37"/>
      <c r="L34" s="37"/>
    </row>
    <row r="35" spans="2:12" ht="15" customHeight="1">
      <c r="B35" s="283"/>
      <c r="C35" s="84"/>
      <c r="D35" s="77" t="s">
        <v>124</v>
      </c>
      <c r="E35" s="28" t="s">
        <v>72</v>
      </c>
      <c r="F35" s="380">
        <v>6500</v>
      </c>
      <c r="G35" s="528"/>
      <c r="H35" s="372">
        <f>F35+G35</f>
        <v>6500</v>
      </c>
      <c r="I35" s="165"/>
      <c r="J35" s="37"/>
      <c r="K35" s="37"/>
      <c r="L35" s="37"/>
    </row>
    <row r="36" spans="2:12" ht="15" customHeight="1" thickBot="1">
      <c r="B36" s="109"/>
      <c r="C36" s="76"/>
      <c r="D36" s="80" t="s">
        <v>66</v>
      </c>
      <c r="E36" s="20" t="s">
        <v>67</v>
      </c>
      <c r="F36" s="380">
        <v>80000</v>
      </c>
      <c r="G36" s="528"/>
      <c r="H36" s="372">
        <f>F36+G36</f>
        <v>80000</v>
      </c>
      <c r="I36" s="165"/>
      <c r="J36" s="37"/>
      <c r="K36" s="37"/>
      <c r="L36" s="37"/>
    </row>
    <row r="37" spans="2:12" ht="18" customHeight="1" thickBot="1">
      <c r="B37" s="213" t="s">
        <v>110</v>
      </c>
      <c r="C37" s="250"/>
      <c r="D37" s="209"/>
      <c r="E37" s="251" t="s">
        <v>111</v>
      </c>
      <c r="F37" s="377">
        <f>F38+F40</f>
        <v>96000</v>
      </c>
      <c r="G37" s="526"/>
      <c r="H37" s="377">
        <f>H38+H40</f>
        <v>96000</v>
      </c>
      <c r="I37" s="506"/>
      <c r="J37" s="37"/>
      <c r="K37" s="37"/>
      <c r="L37" s="37"/>
    </row>
    <row r="38" spans="2:12" ht="15" customHeight="1">
      <c r="B38" s="106"/>
      <c r="C38" s="198" t="s">
        <v>112</v>
      </c>
      <c r="D38" s="197"/>
      <c r="E38" s="199" t="s">
        <v>191</v>
      </c>
      <c r="F38" s="378">
        <f>F39</f>
        <v>76000</v>
      </c>
      <c r="G38" s="527"/>
      <c r="H38" s="378">
        <f>H39</f>
        <v>76000</v>
      </c>
      <c r="I38" s="518"/>
      <c r="J38" s="37"/>
      <c r="K38" s="37"/>
      <c r="L38" s="37"/>
    </row>
    <row r="39" spans="2:12" ht="15" customHeight="1">
      <c r="B39" s="109"/>
      <c r="C39" s="76"/>
      <c r="D39" s="77" t="s">
        <v>66</v>
      </c>
      <c r="E39" s="28" t="s">
        <v>67</v>
      </c>
      <c r="F39" s="373">
        <v>76000</v>
      </c>
      <c r="G39" s="528"/>
      <c r="H39" s="372">
        <f>F39+G39</f>
        <v>76000</v>
      </c>
      <c r="I39" s="165"/>
      <c r="J39" s="37"/>
      <c r="K39" s="37"/>
      <c r="L39" s="37"/>
    </row>
    <row r="40" spans="2:12" ht="15" customHeight="1">
      <c r="B40" s="107"/>
      <c r="C40" s="228">
        <v>71035</v>
      </c>
      <c r="D40" s="197"/>
      <c r="E40" s="199" t="s">
        <v>370</v>
      </c>
      <c r="F40" s="378">
        <f>F41</f>
        <v>20000</v>
      </c>
      <c r="G40" s="528"/>
      <c r="H40" s="378">
        <f>H41</f>
        <v>20000</v>
      </c>
      <c r="I40" s="165"/>
      <c r="J40" s="37"/>
      <c r="K40" s="37"/>
      <c r="L40" s="37"/>
    </row>
    <row r="41" spans="2:12" ht="24.75" thickBot="1">
      <c r="B41" s="110"/>
      <c r="C41" s="81"/>
      <c r="D41" s="79" t="s">
        <v>283</v>
      </c>
      <c r="E41" s="126" t="s">
        <v>294</v>
      </c>
      <c r="F41" s="376">
        <v>20000</v>
      </c>
      <c r="G41" s="530"/>
      <c r="H41" s="507">
        <f>F41+G41</f>
        <v>20000</v>
      </c>
      <c r="I41" s="519"/>
      <c r="J41" s="37"/>
      <c r="K41" s="37"/>
      <c r="L41" s="37"/>
    </row>
    <row r="42" spans="2:12" ht="17.25" customHeight="1" thickBot="1">
      <c r="B42" s="213" t="s">
        <v>58</v>
      </c>
      <c r="C42" s="209"/>
      <c r="D42" s="209"/>
      <c r="E42" s="202" t="s">
        <v>11</v>
      </c>
      <c r="F42" s="377">
        <f>F43+F47+F54+F76+F80+F95</f>
        <v>3673747</v>
      </c>
      <c r="G42" s="526"/>
      <c r="H42" s="377">
        <f>H43+H47+H54+H76+H80+H95</f>
        <v>3673747</v>
      </c>
      <c r="I42" s="506"/>
      <c r="J42" s="37"/>
      <c r="K42" s="37"/>
      <c r="L42" s="37"/>
    </row>
    <row r="43" spans="2:12" ht="15" customHeight="1">
      <c r="B43" s="106"/>
      <c r="C43" s="198" t="s">
        <v>59</v>
      </c>
      <c r="D43" s="197"/>
      <c r="E43" s="199" t="s">
        <v>192</v>
      </c>
      <c r="F43" s="378">
        <f>F44+F45+F46</f>
        <v>69783</v>
      </c>
      <c r="G43" s="527"/>
      <c r="H43" s="378">
        <f>H44+H45+H46</f>
        <v>69783</v>
      </c>
      <c r="I43" s="518"/>
      <c r="J43" s="37"/>
      <c r="K43" s="37"/>
      <c r="L43" s="37"/>
    </row>
    <row r="44" spans="2:12" ht="15" customHeight="1">
      <c r="B44" s="107"/>
      <c r="C44" s="76"/>
      <c r="D44" s="77" t="s">
        <v>113</v>
      </c>
      <c r="E44" s="28" t="s">
        <v>114</v>
      </c>
      <c r="F44" s="381">
        <v>58383</v>
      </c>
      <c r="G44" s="528"/>
      <c r="H44" s="372">
        <f>F44+G44</f>
        <v>58383</v>
      </c>
      <c r="I44" s="165"/>
      <c r="J44" s="37"/>
      <c r="K44" s="37"/>
      <c r="L44" s="37"/>
    </row>
    <row r="45" spans="2:12" ht="15" customHeight="1">
      <c r="B45" s="107"/>
      <c r="C45" s="76"/>
      <c r="D45" s="77" t="s">
        <v>115</v>
      </c>
      <c r="E45" s="28" t="s">
        <v>116</v>
      </c>
      <c r="F45" s="381">
        <v>10000</v>
      </c>
      <c r="G45" s="528"/>
      <c r="H45" s="372">
        <f>F45+G45</f>
        <v>10000</v>
      </c>
      <c r="I45" s="165"/>
      <c r="J45" s="37"/>
      <c r="K45" s="37"/>
      <c r="L45" s="37"/>
    </row>
    <row r="46" spans="2:12" ht="15" customHeight="1">
      <c r="B46" s="107"/>
      <c r="C46" s="76"/>
      <c r="D46" s="77" t="s">
        <v>117</v>
      </c>
      <c r="E46" s="28" t="s">
        <v>118</v>
      </c>
      <c r="F46" s="381">
        <v>1400</v>
      </c>
      <c r="G46" s="528"/>
      <c r="H46" s="372">
        <f>F46+G46</f>
        <v>1400</v>
      </c>
      <c r="I46" s="165"/>
      <c r="J46" s="37"/>
      <c r="K46" s="37"/>
      <c r="L46" s="37"/>
    </row>
    <row r="47" spans="2:12" ht="15" customHeight="1">
      <c r="B47" s="108"/>
      <c r="C47" s="224" t="s">
        <v>119</v>
      </c>
      <c r="D47" s="225"/>
      <c r="E47" s="195" t="s">
        <v>193</v>
      </c>
      <c r="F47" s="374">
        <f>SUM(F48:F53)</f>
        <v>130904</v>
      </c>
      <c r="G47" s="528"/>
      <c r="H47" s="374">
        <f>SUM(H48:H53)</f>
        <v>130904</v>
      </c>
      <c r="I47" s="165"/>
      <c r="J47" s="37"/>
      <c r="K47" s="37"/>
      <c r="L47" s="37"/>
    </row>
    <row r="48" spans="2:12" ht="15" customHeight="1">
      <c r="B48" s="107"/>
      <c r="C48" s="76"/>
      <c r="D48" s="77" t="s">
        <v>108</v>
      </c>
      <c r="E48" s="28" t="s">
        <v>109</v>
      </c>
      <c r="F48" s="373">
        <v>111204</v>
      </c>
      <c r="G48" s="528"/>
      <c r="H48" s="372">
        <f aca="true" t="shared" si="1" ref="H48:H53">F48+G48</f>
        <v>111204</v>
      </c>
      <c r="I48" s="165"/>
      <c r="J48" s="37"/>
      <c r="K48" s="37"/>
      <c r="L48" s="37"/>
    </row>
    <row r="49" spans="2:12" ht="15" customHeight="1">
      <c r="B49" s="107"/>
      <c r="C49" s="76"/>
      <c r="D49" s="77" t="s">
        <v>100</v>
      </c>
      <c r="E49" s="28" t="s">
        <v>68</v>
      </c>
      <c r="F49" s="373">
        <v>7400</v>
      </c>
      <c r="G49" s="528"/>
      <c r="H49" s="372">
        <f t="shared" si="1"/>
        <v>7400</v>
      </c>
      <c r="I49" s="165"/>
      <c r="J49" s="37"/>
      <c r="K49" s="37"/>
      <c r="L49" s="37"/>
    </row>
    <row r="50" spans="2:12" ht="15" customHeight="1">
      <c r="B50" s="107"/>
      <c r="C50" s="76"/>
      <c r="D50" s="85">
        <v>4220</v>
      </c>
      <c r="E50" s="28" t="s">
        <v>150</v>
      </c>
      <c r="F50" s="373">
        <v>2000</v>
      </c>
      <c r="G50" s="528"/>
      <c r="H50" s="372">
        <f t="shared" si="1"/>
        <v>2000</v>
      </c>
      <c r="I50" s="165"/>
      <c r="J50" s="37"/>
      <c r="K50" s="37"/>
      <c r="L50" s="37"/>
    </row>
    <row r="51" spans="2:12" ht="15" customHeight="1">
      <c r="B51" s="107"/>
      <c r="C51" s="76"/>
      <c r="D51" s="77" t="s">
        <v>66</v>
      </c>
      <c r="E51" s="28" t="s">
        <v>67</v>
      </c>
      <c r="F51" s="373">
        <v>5400</v>
      </c>
      <c r="G51" s="528"/>
      <c r="H51" s="372">
        <f t="shared" si="1"/>
        <v>5400</v>
      </c>
      <c r="I51" s="165"/>
      <c r="J51" s="37"/>
      <c r="K51" s="37"/>
      <c r="L51" s="37"/>
    </row>
    <row r="52" spans="2:12" ht="15" customHeight="1">
      <c r="B52" s="107"/>
      <c r="C52" s="76"/>
      <c r="D52" s="77" t="s">
        <v>120</v>
      </c>
      <c r="E52" s="28" t="s">
        <v>75</v>
      </c>
      <c r="F52" s="373">
        <v>800</v>
      </c>
      <c r="G52" s="528"/>
      <c r="H52" s="372">
        <f t="shared" si="1"/>
        <v>800</v>
      </c>
      <c r="I52" s="165"/>
      <c r="J52" s="37"/>
      <c r="K52" s="37"/>
      <c r="L52" s="37"/>
    </row>
    <row r="53" spans="2:12" ht="15" customHeight="1">
      <c r="B53" s="107"/>
      <c r="C53" s="76"/>
      <c r="D53" s="85">
        <v>4420</v>
      </c>
      <c r="E53" s="28" t="s">
        <v>121</v>
      </c>
      <c r="F53" s="373">
        <v>4100</v>
      </c>
      <c r="G53" s="528"/>
      <c r="H53" s="372">
        <f t="shared" si="1"/>
        <v>4100</v>
      </c>
      <c r="I53" s="165"/>
      <c r="J53" s="37"/>
      <c r="K53" s="37"/>
      <c r="L53" s="37"/>
    </row>
    <row r="54" spans="2:12" ht="15" customHeight="1">
      <c r="B54" s="108"/>
      <c r="C54" s="224" t="s">
        <v>122</v>
      </c>
      <c r="D54" s="225"/>
      <c r="E54" s="195" t="s">
        <v>89</v>
      </c>
      <c r="F54" s="374">
        <f>SUM(F55:F75)</f>
        <v>2838200</v>
      </c>
      <c r="G54" s="528"/>
      <c r="H54" s="374">
        <f>SUM(H55:H75)</f>
        <v>2838200</v>
      </c>
      <c r="I54" s="165"/>
      <c r="J54" s="37"/>
      <c r="K54" s="37"/>
      <c r="L54" s="37"/>
    </row>
    <row r="55" spans="2:12" ht="14.25" customHeight="1">
      <c r="B55" s="107"/>
      <c r="C55" s="76"/>
      <c r="D55" s="76">
        <v>3020</v>
      </c>
      <c r="E55" s="28" t="s">
        <v>239</v>
      </c>
      <c r="F55" s="373">
        <v>4000</v>
      </c>
      <c r="G55" s="528"/>
      <c r="H55" s="372">
        <f aca="true" t="shared" si="2" ref="H55:H75">F55+G55</f>
        <v>4000</v>
      </c>
      <c r="I55" s="165"/>
      <c r="J55" s="37"/>
      <c r="K55" s="37"/>
      <c r="L55" s="37"/>
    </row>
    <row r="56" spans="2:12" ht="14.25" customHeight="1">
      <c r="B56" s="107"/>
      <c r="C56" s="76"/>
      <c r="D56" s="77" t="s">
        <v>113</v>
      </c>
      <c r="E56" s="28" t="s">
        <v>114</v>
      </c>
      <c r="F56" s="373">
        <v>1630000</v>
      </c>
      <c r="G56" s="528"/>
      <c r="H56" s="372">
        <f t="shared" si="2"/>
        <v>1630000</v>
      </c>
      <c r="I56" s="165"/>
      <c r="J56" s="37"/>
      <c r="K56" s="37"/>
      <c r="L56" s="37"/>
    </row>
    <row r="57" spans="2:12" ht="14.25" customHeight="1">
      <c r="B57" s="107"/>
      <c r="C57" s="76"/>
      <c r="D57" s="77" t="s">
        <v>123</v>
      </c>
      <c r="E57" s="28" t="s">
        <v>70</v>
      </c>
      <c r="F57" s="373">
        <v>120000</v>
      </c>
      <c r="G57" s="528"/>
      <c r="H57" s="372">
        <f t="shared" si="2"/>
        <v>120000</v>
      </c>
      <c r="I57" s="165"/>
      <c r="J57" s="37"/>
      <c r="K57" s="37"/>
      <c r="L57" s="37"/>
    </row>
    <row r="58" spans="2:12" ht="14.25" customHeight="1">
      <c r="B58" s="107"/>
      <c r="C58" s="76"/>
      <c r="D58" s="77" t="s">
        <v>115</v>
      </c>
      <c r="E58" s="28" t="s">
        <v>116</v>
      </c>
      <c r="F58" s="373">
        <v>298000</v>
      </c>
      <c r="G58" s="528"/>
      <c r="H58" s="372">
        <f t="shared" si="2"/>
        <v>298000</v>
      </c>
      <c r="I58" s="165"/>
      <c r="J58" s="37"/>
      <c r="K58" s="37"/>
      <c r="L58" s="37"/>
    </row>
    <row r="59" spans="2:12" ht="14.25" customHeight="1">
      <c r="B59" s="107"/>
      <c r="C59" s="76"/>
      <c r="D59" s="77" t="s">
        <v>117</v>
      </c>
      <c r="E59" s="28" t="s">
        <v>118</v>
      </c>
      <c r="F59" s="373">
        <v>30000</v>
      </c>
      <c r="G59" s="528"/>
      <c r="H59" s="372">
        <f t="shared" si="2"/>
        <v>30000</v>
      </c>
      <c r="I59" s="165"/>
      <c r="J59" s="37"/>
      <c r="K59" s="37"/>
      <c r="L59" s="37"/>
    </row>
    <row r="60" spans="2:12" ht="18.75" customHeight="1">
      <c r="B60" s="107"/>
      <c r="C60" s="76"/>
      <c r="D60" s="176">
        <v>4140</v>
      </c>
      <c r="E60" s="28" t="s">
        <v>353</v>
      </c>
      <c r="F60" s="373">
        <v>19000</v>
      </c>
      <c r="G60" s="528"/>
      <c r="H60" s="372">
        <f t="shared" si="2"/>
        <v>19000</v>
      </c>
      <c r="I60" s="165"/>
      <c r="J60" s="37"/>
      <c r="K60" s="37"/>
      <c r="L60" s="37"/>
    </row>
    <row r="61" spans="2:12" ht="14.25" customHeight="1">
      <c r="B61" s="107"/>
      <c r="C61" s="76"/>
      <c r="D61" s="76">
        <v>4170</v>
      </c>
      <c r="E61" s="28" t="s">
        <v>71</v>
      </c>
      <c r="F61" s="373">
        <v>15000</v>
      </c>
      <c r="G61" s="528"/>
      <c r="H61" s="372">
        <f t="shared" si="2"/>
        <v>15000</v>
      </c>
      <c r="I61" s="165"/>
      <c r="J61" s="37"/>
      <c r="K61" s="37"/>
      <c r="L61" s="37"/>
    </row>
    <row r="62" spans="2:12" ht="14.25" customHeight="1">
      <c r="B62" s="107"/>
      <c r="C62" s="76"/>
      <c r="D62" s="77" t="s">
        <v>100</v>
      </c>
      <c r="E62" s="28" t="s">
        <v>68</v>
      </c>
      <c r="F62" s="373">
        <v>150400</v>
      </c>
      <c r="G62" s="528"/>
      <c r="H62" s="372">
        <f t="shared" si="2"/>
        <v>150400</v>
      </c>
      <c r="I62" s="165"/>
      <c r="J62" s="37"/>
      <c r="K62" s="37"/>
      <c r="L62" s="37"/>
    </row>
    <row r="63" spans="2:12" ht="14.25" customHeight="1">
      <c r="B63" s="107"/>
      <c r="C63" s="76"/>
      <c r="D63" s="85">
        <v>4220</v>
      </c>
      <c r="E63" s="28" t="s">
        <v>150</v>
      </c>
      <c r="F63" s="373">
        <v>5000</v>
      </c>
      <c r="G63" s="528"/>
      <c r="H63" s="372">
        <f t="shared" si="2"/>
        <v>5000</v>
      </c>
      <c r="I63" s="165"/>
      <c r="J63" s="37"/>
      <c r="K63" s="37"/>
      <c r="L63" s="37"/>
    </row>
    <row r="64" spans="2:12" ht="14.25" customHeight="1">
      <c r="B64" s="107"/>
      <c r="C64" s="76"/>
      <c r="D64" s="77" t="s">
        <v>124</v>
      </c>
      <c r="E64" s="28" t="s">
        <v>72</v>
      </c>
      <c r="F64" s="373">
        <v>35000</v>
      </c>
      <c r="G64" s="528"/>
      <c r="H64" s="372">
        <f t="shared" si="2"/>
        <v>35000</v>
      </c>
      <c r="I64" s="165"/>
      <c r="J64" s="37"/>
      <c r="K64" s="37"/>
      <c r="L64" s="37"/>
    </row>
    <row r="65" spans="2:12" ht="14.25" customHeight="1">
      <c r="B65" s="107"/>
      <c r="C65" s="76"/>
      <c r="D65" s="76" t="s">
        <v>152</v>
      </c>
      <c r="E65" s="28" t="s">
        <v>74</v>
      </c>
      <c r="F65" s="373">
        <v>1000</v>
      </c>
      <c r="G65" s="528"/>
      <c r="H65" s="372">
        <f t="shared" si="2"/>
        <v>1000</v>
      </c>
      <c r="I65" s="165"/>
      <c r="J65" s="37"/>
      <c r="K65" s="37"/>
      <c r="L65" s="37"/>
    </row>
    <row r="66" spans="2:12" ht="14.25" customHeight="1">
      <c r="B66" s="107"/>
      <c r="C66" s="76"/>
      <c r="D66" s="77" t="s">
        <v>66</v>
      </c>
      <c r="E66" s="28" t="s">
        <v>67</v>
      </c>
      <c r="F66" s="373">
        <v>308800</v>
      </c>
      <c r="G66" s="528"/>
      <c r="H66" s="372">
        <f t="shared" si="2"/>
        <v>308800</v>
      </c>
      <c r="I66" s="165"/>
      <c r="J66" s="37"/>
      <c r="K66" s="37"/>
      <c r="L66" s="37"/>
    </row>
    <row r="67" spans="2:12" ht="14.25" customHeight="1">
      <c r="B67" s="107"/>
      <c r="C67" s="76"/>
      <c r="D67" s="85">
        <v>4360</v>
      </c>
      <c r="E67" s="28" t="s">
        <v>291</v>
      </c>
      <c r="F67" s="373">
        <v>23000</v>
      </c>
      <c r="G67" s="528"/>
      <c r="H67" s="372">
        <f t="shared" si="2"/>
        <v>23000</v>
      </c>
      <c r="I67" s="165"/>
      <c r="J67" s="37"/>
      <c r="K67" s="37"/>
      <c r="L67" s="37"/>
    </row>
    <row r="68" spans="2:12" ht="14.25" customHeight="1">
      <c r="B68" s="107"/>
      <c r="C68" s="76"/>
      <c r="D68" s="85">
        <v>4390</v>
      </c>
      <c r="E68" s="28" t="s">
        <v>240</v>
      </c>
      <c r="F68" s="373">
        <v>15000</v>
      </c>
      <c r="G68" s="528"/>
      <c r="H68" s="372">
        <f t="shared" si="2"/>
        <v>15000</v>
      </c>
      <c r="I68" s="165"/>
      <c r="J68" s="37"/>
      <c r="K68" s="37"/>
      <c r="L68" s="37"/>
    </row>
    <row r="69" spans="2:12" ht="14.25" customHeight="1">
      <c r="B69" s="107"/>
      <c r="C69" s="76"/>
      <c r="D69" s="77" t="s">
        <v>120</v>
      </c>
      <c r="E69" s="28" t="s">
        <v>75</v>
      </c>
      <c r="F69" s="373">
        <v>11000</v>
      </c>
      <c r="G69" s="528"/>
      <c r="H69" s="372">
        <f t="shared" si="2"/>
        <v>11000</v>
      </c>
      <c r="I69" s="165"/>
      <c r="J69" s="37"/>
      <c r="K69" s="37"/>
      <c r="L69" s="37"/>
    </row>
    <row r="70" spans="2:12" ht="14.25" customHeight="1">
      <c r="B70" s="107"/>
      <c r="C70" s="76"/>
      <c r="D70" s="85">
        <v>4420</v>
      </c>
      <c r="E70" s="28" t="s">
        <v>121</v>
      </c>
      <c r="F70" s="373">
        <v>4000</v>
      </c>
      <c r="G70" s="528"/>
      <c r="H70" s="372">
        <f t="shared" si="2"/>
        <v>4000</v>
      </c>
      <c r="I70" s="165"/>
      <c r="J70" s="37"/>
      <c r="K70" s="37"/>
      <c r="L70" s="37"/>
    </row>
    <row r="71" spans="2:12" ht="14.25" customHeight="1">
      <c r="B71" s="107"/>
      <c r="C71" s="76"/>
      <c r="D71" s="77" t="s">
        <v>105</v>
      </c>
      <c r="E71" s="28" t="s">
        <v>76</v>
      </c>
      <c r="F71" s="373">
        <v>34000</v>
      </c>
      <c r="G71" s="528"/>
      <c r="H71" s="372">
        <f t="shared" si="2"/>
        <v>34000</v>
      </c>
      <c r="I71" s="165"/>
      <c r="J71" s="37"/>
      <c r="K71" s="37"/>
      <c r="L71" s="37"/>
    </row>
    <row r="72" spans="2:12" ht="14.25" customHeight="1">
      <c r="B72" s="119"/>
      <c r="C72" s="76"/>
      <c r="D72" s="77" t="s">
        <v>126</v>
      </c>
      <c r="E72" s="28" t="s">
        <v>127</v>
      </c>
      <c r="F72" s="373">
        <v>35000</v>
      </c>
      <c r="G72" s="528"/>
      <c r="H72" s="372">
        <f t="shared" si="2"/>
        <v>35000</v>
      </c>
      <c r="I72" s="165"/>
      <c r="J72" s="37"/>
      <c r="K72" s="37"/>
      <c r="L72" s="37"/>
    </row>
    <row r="73" spans="2:12" ht="14.25" customHeight="1">
      <c r="B73" s="107"/>
      <c r="C73" s="76"/>
      <c r="D73" s="85">
        <v>4610</v>
      </c>
      <c r="E73" s="28" t="s">
        <v>241</v>
      </c>
      <c r="F73" s="373">
        <v>36000</v>
      </c>
      <c r="G73" s="528"/>
      <c r="H73" s="372">
        <f t="shared" si="2"/>
        <v>36000</v>
      </c>
      <c r="I73" s="165"/>
      <c r="J73" s="37"/>
      <c r="K73" s="37"/>
      <c r="L73" s="37"/>
    </row>
    <row r="74" spans="2:12" ht="14.25" customHeight="1">
      <c r="B74" s="107"/>
      <c r="C74" s="76"/>
      <c r="D74" s="85">
        <v>4700</v>
      </c>
      <c r="E74" s="28" t="s">
        <v>128</v>
      </c>
      <c r="F74" s="373">
        <v>24000</v>
      </c>
      <c r="G74" s="528"/>
      <c r="H74" s="372">
        <f t="shared" si="2"/>
        <v>24000</v>
      </c>
      <c r="I74" s="165"/>
      <c r="J74" s="37"/>
      <c r="K74" s="37"/>
      <c r="L74" s="37"/>
    </row>
    <row r="75" spans="2:12" ht="14.25" customHeight="1">
      <c r="B75" s="107"/>
      <c r="C75" s="76"/>
      <c r="D75" s="85">
        <v>6060</v>
      </c>
      <c r="E75" s="28" t="s">
        <v>77</v>
      </c>
      <c r="F75" s="373">
        <v>40000</v>
      </c>
      <c r="G75" s="528"/>
      <c r="H75" s="372">
        <f t="shared" si="2"/>
        <v>40000</v>
      </c>
      <c r="I75" s="165"/>
      <c r="J75" s="37"/>
      <c r="K75" s="37"/>
      <c r="L75" s="37"/>
    </row>
    <row r="76" spans="2:12" ht="15" customHeight="1">
      <c r="B76" s="107"/>
      <c r="C76" s="225" t="s">
        <v>129</v>
      </c>
      <c r="D76" s="224"/>
      <c r="E76" s="195" t="s">
        <v>194</v>
      </c>
      <c r="F76" s="374">
        <f>SUM(F77:F79)</f>
        <v>135000</v>
      </c>
      <c r="G76" s="528"/>
      <c r="H76" s="374">
        <f>SUM(H77:H79)</f>
        <v>135000</v>
      </c>
      <c r="I76" s="165"/>
      <c r="J76" s="37"/>
      <c r="K76" s="37"/>
      <c r="L76" s="37"/>
    </row>
    <row r="77" spans="2:12" ht="15" customHeight="1">
      <c r="B77" s="107"/>
      <c r="C77" s="76"/>
      <c r="D77" s="85">
        <v>4210</v>
      </c>
      <c r="E77" s="28" t="s">
        <v>68</v>
      </c>
      <c r="F77" s="373">
        <v>37000</v>
      </c>
      <c r="G77" s="528"/>
      <c r="H77" s="372">
        <f>F77+G77</f>
        <v>37000</v>
      </c>
      <c r="I77" s="165"/>
      <c r="J77" s="37"/>
      <c r="K77" s="37"/>
      <c r="L77" s="37"/>
    </row>
    <row r="78" spans="2:12" ht="15" customHeight="1">
      <c r="B78" s="107"/>
      <c r="C78" s="76"/>
      <c r="D78" s="85">
        <v>4220</v>
      </c>
      <c r="E78" s="28" t="s">
        <v>150</v>
      </c>
      <c r="F78" s="373">
        <v>8000</v>
      </c>
      <c r="G78" s="528"/>
      <c r="H78" s="372">
        <f>F78+G78</f>
        <v>8000</v>
      </c>
      <c r="I78" s="165"/>
      <c r="J78" s="37"/>
      <c r="K78" s="37"/>
      <c r="L78" s="37"/>
    </row>
    <row r="79" spans="2:12" ht="15" customHeight="1">
      <c r="B79" s="107"/>
      <c r="C79" s="76"/>
      <c r="D79" s="85">
        <v>4300</v>
      </c>
      <c r="E79" s="28" t="s">
        <v>67</v>
      </c>
      <c r="F79" s="373">
        <v>90000</v>
      </c>
      <c r="G79" s="528"/>
      <c r="H79" s="372">
        <f>F79+G79</f>
        <v>90000</v>
      </c>
      <c r="I79" s="165"/>
      <c r="J79" s="37"/>
      <c r="K79" s="37"/>
      <c r="L79" s="37"/>
    </row>
    <row r="80" spans="2:12" ht="15" customHeight="1">
      <c r="B80" s="108"/>
      <c r="C80" s="225" t="s">
        <v>347</v>
      </c>
      <c r="D80" s="224"/>
      <c r="E80" s="298" t="s">
        <v>349</v>
      </c>
      <c r="F80" s="374">
        <f>SUM(F81:F94)</f>
        <v>442400</v>
      </c>
      <c r="G80" s="528"/>
      <c r="H80" s="374">
        <f>SUM(H81:H94)</f>
        <v>442400</v>
      </c>
      <c r="I80" s="165"/>
      <c r="J80" s="37"/>
      <c r="K80" s="37"/>
      <c r="L80" s="37"/>
    </row>
    <row r="81" spans="2:12" ht="15" customHeight="1">
      <c r="B81" s="107"/>
      <c r="C81" s="76"/>
      <c r="D81" s="77" t="s">
        <v>69</v>
      </c>
      <c r="E81" s="28" t="s">
        <v>239</v>
      </c>
      <c r="F81" s="373">
        <v>2000</v>
      </c>
      <c r="G81" s="528"/>
      <c r="H81" s="372">
        <f aca="true" t="shared" si="3" ref="H81:H94">F81+G81</f>
        <v>2000</v>
      </c>
      <c r="I81" s="165"/>
      <c r="J81" s="37"/>
      <c r="K81" s="37"/>
      <c r="L81" s="37"/>
    </row>
    <row r="82" spans="2:12" ht="15" customHeight="1">
      <c r="B82" s="107"/>
      <c r="C82" s="76"/>
      <c r="D82" s="77" t="s">
        <v>113</v>
      </c>
      <c r="E82" s="28" t="s">
        <v>114</v>
      </c>
      <c r="F82" s="373">
        <v>320700</v>
      </c>
      <c r="G82" s="528"/>
      <c r="H82" s="372">
        <f t="shared" si="3"/>
        <v>320700</v>
      </c>
      <c r="I82" s="165"/>
      <c r="J82" s="37"/>
      <c r="K82" s="37"/>
      <c r="L82" s="37"/>
    </row>
    <row r="83" spans="2:12" ht="15" customHeight="1">
      <c r="B83" s="107"/>
      <c r="C83" s="76"/>
      <c r="D83" s="77" t="s">
        <v>123</v>
      </c>
      <c r="E83" s="28" t="s">
        <v>70</v>
      </c>
      <c r="F83" s="373">
        <v>20500</v>
      </c>
      <c r="G83" s="528"/>
      <c r="H83" s="372">
        <f t="shared" si="3"/>
        <v>20500</v>
      </c>
      <c r="I83" s="165"/>
      <c r="J83" s="37"/>
      <c r="K83" s="37"/>
      <c r="L83" s="37"/>
    </row>
    <row r="84" spans="2:12" ht="15" customHeight="1">
      <c r="B84" s="107"/>
      <c r="C84" s="76"/>
      <c r="D84" s="77" t="s">
        <v>115</v>
      </c>
      <c r="E84" s="28" t="s">
        <v>116</v>
      </c>
      <c r="F84" s="373">
        <v>51000</v>
      </c>
      <c r="G84" s="528"/>
      <c r="H84" s="372">
        <f t="shared" si="3"/>
        <v>51000</v>
      </c>
      <c r="I84" s="165"/>
      <c r="J84" s="37"/>
      <c r="K84" s="37"/>
      <c r="L84" s="37"/>
    </row>
    <row r="85" spans="2:12" ht="15" customHeight="1">
      <c r="B85" s="107"/>
      <c r="C85" s="76"/>
      <c r="D85" s="77" t="s">
        <v>117</v>
      </c>
      <c r="E85" s="28" t="s">
        <v>118</v>
      </c>
      <c r="F85" s="373">
        <v>2200</v>
      </c>
      <c r="G85" s="528"/>
      <c r="H85" s="372">
        <f t="shared" si="3"/>
        <v>2200</v>
      </c>
      <c r="I85" s="165"/>
      <c r="J85" s="37"/>
      <c r="K85" s="37"/>
      <c r="L85" s="37"/>
    </row>
    <row r="86" spans="2:12" ht="15" customHeight="1">
      <c r="B86" s="107"/>
      <c r="C86" s="76"/>
      <c r="D86" s="76">
        <v>4170</v>
      </c>
      <c r="E86" s="28" t="s">
        <v>71</v>
      </c>
      <c r="F86" s="373">
        <v>4000</v>
      </c>
      <c r="G86" s="528"/>
      <c r="H86" s="372">
        <f t="shared" si="3"/>
        <v>4000</v>
      </c>
      <c r="I86" s="165"/>
      <c r="J86" s="37"/>
      <c r="K86" s="37"/>
      <c r="L86" s="37"/>
    </row>
    <row r="87" spans="2:12" ht="15" customHeight="1">
      <c r="B87" s="107"/>
      <c r="C87" s="76"/>
      <c r="D87" s="77" t="s">
        <v>100</v>
      </c>
      <c r="E87" s="28" t="s">
        <v>68</v>
      </c>
      <c r="F87" s="373">
        <v>9000</v>
      </c>
      <c r="G87" s="528"/>
      <c r="H87" s="372">
        <f t="shared" si="3"/>
        <v>9000</v>
      </c>
      <c r="I87" s="165"/>
      <c r="J87" s="37"/>
      <c r="K87" s="37"/>
      <c r="L87" s="37"/>
    </row>
    <row r="88" spans="2:12" ht="15" customHeight="1">
      <c r="B88" s="107"/>
      <c r="C88" s="76"/>
      <c r="D88" s="76" t="s">
        <v>152</v>
      </c>
      <c r="E88" s="28" t="s">
        <v>74</v>
      </c>
      <c r="F88" s="373">
        <v>400</v>
      </c>
      <c r="G88" s="528"/>
      <c r="H88" s="372">
        <f t="shared" si="3"/>
        <v>400</v>
      </c>
      <c r="I88" s="165"/>
      <c r="J88" s="37"/>
      <c r="K88" s="37"/>
      <c r="L88" s="37"/>
    </row>
    <row r="89" spans="2:12" ht="15" customHeight="1">
      <c r="B89" s="107"/>
      <c r="C89" s="76"/>
      <c r="D89" s="77" t="s">
        <v>66</v>
      </c>
      <c r="E89" s="28" t="s">
        <v>67</v>
      </c>
      <c r="F89" s="373">
        <v>12000</v>
      </c>
      <c r="G89" s="528"/>
      <c r="H89" s="372">
        <f t="shared" si="3"/>
        <v>12000</v>
      </c>
      <c r="I89" s="165"/>
      <c r="J89" s="37"/>
      <c r="K89" s="37"/>
      <c r="L89" s="37"/>
    </row>
    <row r="90" spans="2:12" ht="15" customHeight="1">
      <c r="B90" s="107"/>
      <c r="C90" s="76"/>
      <c r="D90" s="85">
        <v>4360</v>
      </c>
      <c r="E90" s="28" t="s">
        <v>291</v>
      </c>
      <c r="F90" s="373">
        <v>2800</v>
      </c>
      <c r="G90" s="528"/>
      <c r="H90" s="372">
        <f t="shared" si="3"/>
        <v>2800</v>
      </c>
      <c r="I90" s="165"/>
      <c r="J90" s="37"/>
      <c r="K90" s="37"/>
      <c r="L90" s="37"/>
    </row>
    <row r="91" spans="2:12" ht="15" customHeight="1">
      <c r="B91" s="107"/>
      <c r="C91" s="76"/>
      <c r="D91" s="77" t="s">
        <v>120</v>
      </c>
      <c r="E91" s="28" t="s">
        <v>75</v>
      </c>
      <c r="F91" s="373">
        <v>4800</v>
      </c>
      <c r="G91" s="528"/>
      <c r="H91" s="372">
        <f t="shared" si="3"/>
        <v>4800</v>
      </c>
      <c r="I91" s="165"/>
      <c r="J91" s="37"/>
      <c r="K91" s="37"/>
      <c r="L91" s="37"/>
    </row>
    <row r="92" spans="2:12" ht="15" customHeight="1">
      <c r="B92" s="107"/>
      <c r="C92" s="76"/>
      <c r="D92" s="76">
        <v>4430</v>
      </c>
      <c r="E92" s="28" t="s">
        <v>76</v>
      </c>
      <c r="F92" s="373">
        <v>500</v>
      </c>
      <c r="G92" s="528"/>
      <c r="H92" s="372">
        <f t="shared" si="3"/>
        <v>500</v>
      </c>
      <c r="I92" s="165"/>
      <c r="J92" s="37"/>
      <c r="K92" s="37"/>
      <c r="L92" s="37"/>
    </row>
    <row r="93" spans="2:12" ht="15" customHeight="1">
      <c r="B93" s="107"/>
      <c r="C93" s="76"/>
      <c r="D93" s="77" t="s">
        <v>126</v>
      </c>
      <c r="E93" s="28" t="s">
        <v>127</v>
      </c>
      <c r="F93" s="373">
        <v>6500</v>
      </c>
      <c r="G93" s="528"/>
      <c r="H93" s="372">
        <f t="shared" si="3"/>
        <v>6500</v>
      </c>
      <c r="I93" s="165"/>
      <c r="J93" s="37"/>
      <c r="K93" s="37"/>
      <c r="L93" s="37"/>
    </row>
    <row r="94" spans="2:12" ht="15" customHeight="1">
      <c r="B94" s="107"/>
      <c r="C94" s="76"/>
      <c r="D94" s="85">
        <v>4700</v>
      </c>
      <c r="E94" s="28" t="s">
        <v>128</v>
      </c>
      <c r="F94" s="373">
        <v>6000</v>
      </c>
      <c r="G94" s="528"/>
      <c r="H94" s="372">
        <f t="shared" si="3"/>
        <v>6000</v>
      </c>
      <c r="I94" s="165"/>
      <c r="J94" s="37"/>
      <c r="K94" s="37"/>
      <c r="L94" s="37"/>
    </row>
    <row r="95" spans="2:12" ht="15" customHeight="1">
      <c r="B95" s="107"/>
      <c r="C95" s="225" t="s">
        <v>224</v>
      </c>
      <c r="D95" s="227"/>
      <c r="E95" s="195" t="s">
        <v>41</v>
      </c>
      <c r="F95" s="374">
        <f>F96+F97</f>
        <v>57460</v>
      </c>
      <c r="G95" s="528"/>
      <c r="H95" s="374">
        <f>H96+H97</f>
        <v>57460</v>
      </c>
      <c r="I95" s="165"/>
      <c r="J95" s="37"/>
      <c r="K95" s="37"/>
      <c r="L95" s="37"/>
    </row>
    <row r="96" spans="2:12" ht="15" customHeight="1">
      <c r="B96" s="107"/>
      <c r="C96" s="164"/>
      <c r="D96" s="77" t="s">
        <v>108</v>
      </c>
      <c r="E96" s="28" t="s">
        <v>109</v>
      </c>
      <c r="F96" s="373">
        <v>54060</v>
      </c>
      <c r="G96" s="528"/>
      <c r="H96" s="372">
        <f>F96+G96</f>
        <v>54060</v>
      </c>
      <c r="I96" s="165"/>
      <c r="J96" s="37"/>
      <c r="K96" s="37"/>
      <c r="L96" s="37"/>
    </row>
    <row r="97" spans="2:12" ht="15" customHeight="1" thickBot="1">
      <c r="B97" s="110"/>
      <c r="C97" s="318"/>
      <c r="D97" s="80" t="s">
        <v>66</v>
      </c>
      <c r="E97" s="20" t="s">
        <v>67</v>
      </c>
      <c r="F97" s="376">
        <v>3400</v>
      </c>
      <c r="G97" s="530"/>
      <c r="H97" s="507">
        <f>F97+G97</f>
        <v>3400</v>
      </c>
      <c r="I97" s="519"/>
      <c r="J97" s="37"/>
      <c r="K97" s="37"/>
      <c r="L97" s="37"/>
    </row>
    <row r="98" spans="2:12" ht="39" thickBot="1">
      <c r="B98" s="213" t="s">
        <v>60</v>
      </c>
      <c r="C98" s="209"/>
      <c r="D98" s="209"/>
      <c r="E98" s="204" t="s">
        <v>231</v>
      </c>
      <c r="F98" s="377">
        <f>F99</f>
        <v>1762</v>
      </c>
      <c r="G98" s="526"/>
      <c r="H98" s="377">
        <f>H99</f>
        <v>1762</v>
      </c>
      <c r="I98" s="506"/>
      <c r="J98" s="37"/>
      <c r="K98" s="37"/>
      <c r="L98" s="37"/>
    </row>
    <row r="99" spans="2:12" ht="26.25" customHeight="1">
      <c r="B99" s="106"/>
      <c r="C99" s="198" t="s">
        <v>61</v>
      </c>
      <c r="D99" s="197"/>
      <c r="E99" s="199" t="s">
        <v>195</v>
      </c>
      <c r="F99" s="378">
        <f>SUM(F100:F100)</f>
        <v>1762</v>
      </c>
      <c r="G99" s="527"/>
      <c r="H99" s="378">
        <f>SUM(H100:H100)</f>
        <v>1762</v>
      </c>
      <c r="I99" s="518"/>
      <c r="J99" s="37"/>
      <c r="K99" s="37"/>
      <c r="L99" s="37"/>
    </row>
    <row r="100" spans="2:12" ht="16.5" customHeight="1" thickBot="1">
      <c r="B100" s="109"/>
      <c r="C100" s="79"/>
      <c r="D100" s="80" t="s">
        <v>113</v>
      </c>
      <c r="E100" s="20" t="s">
        <v>114</v>
      </c>
      <c r="F100" s="382">
        <v>1762</v>
      </c>
      <c r="G100" s="530"/>
      <c r="H100" s="507">
        <f>F100+G100</f>
        <v>1762</v>
      </c>
      <c r="I100" s="519"/>
      <c r="J100" s="37"/>
      <c r="K100" s="37"/>
      <c r="L100" s="37"/>
    </row>
    <row r="101" spans="2:12" ht="30" customHeight="1" thickBot="1">
      <c r="B101" s="213" t="s">
        <v>62</v>
      </c>
      <c r="C101" s="209"/>
      <c r="D101" s="209"/>
      <c r="E101" s="204" t="s">
        <v>18</v>
      </c>
      <c r="F101" s="377">
        <f>F102+F111</f>
        <v>415500</v>
      </c>
      <c r="G101" s="526"/>
      <c r="H101" s="377">
        <f>H102+H111</f>
        <v>415500</v>
      </c>
      <c r="I101" s="506"/>
      <c r="J101" s="37"/>
      <c r="K101" s="37"/>
      <c r="L101" s="37"/>
    </row>
    <row r="102" spans="2:12" ht="15" customHeight="1">
      <c r="B102" s="106"/>
      <c r="C102" s="198" t="s">
        <v>130</v>
      </c>
      <c r="D102" s="197"/>
      <c r="E102" s="199" t="s">
        <v>196</v>
      </c>
      <c r="F102" s="378">
        <f>SUM(F103:F110)</f>
        <v>295500</v>
      </c>
      <c r="G102" s="527"/>
      <c r="H102" s="378">
        <f>SUM(H103:H110)</f>
        <v>295500</v>
      </c>
      <c r="I102" s="518"/>
      <c r="J102" s="37"/>
      <c r="K102" s="37"/>
      <c r="L102" s="37"/>
    </row>
    <row r="103" spans="2:12" ht="26.25" customHeight="1">
      <c r="B103" s="106"/>
      <c r="C103" s="198"/>
      <c r="D103" s="267" t="s">
        <v>257</v>
      </c>
      <c r="E103" s="122" t="s">
        <v>258</v>
      </c>
      <c r="F103" s="383">
        <v>22000</v>
      </c>
      <c r="G103" s="528"/>
      <c r="H103" s="372">
        <f>F103+G103</f>
        <v>22000</v>
      </c>
      <c r="I103" s="165"/>
      <c r="J103" s="37"/>
      <c r="K103" s="37"/>
      <c r="L103" s="37"/>
    </row>
    <row r="104" spans="2:12" ht="17.25" customHeight="1">
      <c r="B104" s="106"/>
      <c r="C104" s="163"/>
      <c r="D104" s="171" t="s">
        <v>69</v>
      </c>
      <c r="E104" s="28" t="s">
        <v>239</v>
      </c>
      <c r="F104" s="383">
        <v>30000</v>
      </c>
      <c r="G104" s="528"/>
      <c r="H104" s="372">
        <f aca="true" t="shared" si="4" ref="H104:H110">F104+G104</f>
        <v>30000</v>
      </c>
      <c r="I104" s="165"/>
      <c r="J104" s="37"/>
      <c r="K104" s="37"/>
      <c r="L104" s="37"/>
    </row>
    <row r="105" spans="2:12" ht="23.25">
      <c r="B105" s="106"/>
      <c r="C105" s="163"/>
      <c r="D105" s="77" t="s">
        <v>100</v>
      </c>
      <c r="E105" s="28" t="s">
        <v>400</v>
      </c>
      <c r="F105" s="383">
        <v>69500</v>
      </c>
      <c r="G105" s="528"/>
      <c r="H105" s="372">
        <f t="shared" si="4"/>
        <v>69500</v>
      </c>
      <c r="I105" s="165"/>
      <c r="J105" s="37"/>
      <c r="K105" s="37"/>
      <c r="L105" s="37"/>
    </row>
    <row r="106" spans="2:12" ht="17.25" customHeight="1">
      <c r="B106" s="106"/>
      <c r="C106" s="163"/>
      <c r="D106" s="77" t="s">
        <v>124</v>
      </c>
      <c r="E106" s="28" t="s">
        <v>72</v>
      </c>
      <c r="F106" s="383">
        <v>29000</v>
      </c>
      <c r="G106" s="528"/>
      <c r="H106" s="372">
        <f t="shared" si="4"/>
        <v>29000</v>
      </c>
      <c r="I106" s="165"/>
      <c r="J106" s="37"/>
      <c r="K106" s="37"/>
      <c r="L106" s="37"/>
    </row>
    <row r="107" spans="2:12" ht="17.25" customHeight="1">
      <c r="B107" s="106"/>
      <c r="C107" s="163"/>
      <c r="D107" s="77" t="s">
        <v>125</v>
      </c>
      <c r="E107" s="28" t="s">
        <v>401</v>
      </c>
      <c r="F107" s="383">
        <v>63000</v>
      </c>
      <c r="G107" s="528"/>
      <c r="H107" s="372">
        <f t="shared" si="4"/>
        <v>63000</v>
      </c>
      <c r="I107" s="165"/>
      <c r="J107" s="37"/>
      <c r="K107" s="37"/>
      <c r="L107" s="37"/>
    </row>
    <row r="108" spans="2:12" ht="17.25" customHeight="1">
      <c r="B108" s="106"/>
      <c r="C108" s="163"/>
      <c r="D108" s="76" t="s">
        <v>152</v>
      </c>
      <c r="E108" s="28" t="s">
        <v>74</v>
      </c>
      <c r="F108" s="383">
        <v>15000</v>
      </c>
      <c r="G108" s="528"/>
      <c r="H108" s="372">
        <f t="shared" si="4"/>
        <v>15000</v>
      </c>
      <c r="I108" s="165"/>
      <c r="J108" s="37"/>
      <c r="K108" s="37"/>
      <c r="L108" s="37"/>
    </row>
    <row r="109" spans="2:12" ht="17.25" customHeight="1">
      <c r="B109" s="107"/>
      <c r="C109" s="76"/>
      <c r="D109" s="77" t="s">
        <v>66</v>
      </c>
      <c r="E109" s="28" t="s">
        <v>67</v>
      </c>
      <c r="F109" s="373">
        <v>35000</v>
      </c>
      <c r="G109" s="528"/>
      <c r="H109" s="372">
        <f t="shared" si="4"/>
        <v>35000</v>
      </c>
      <c r="I109" s="165"/>
      <c r="J109" s="37"/>
      <c r="K109" s="37"/>
      <c r="L109" s="37"/>
    </row>
    <row r="110" spans="2:12" ht="17.25" customHeight="1">
      <c r="B110" s="107"/>
      <c r="C110" s="76"/>
      <c r="D110" s="77" t="s">
        <v>105</v>
      </c>
      <c r="E110" s="28" t="s">
        <v>76</v>
      </c>
      <c r="F110" s="373">
        <v>32000</v>
      </c>
      <c r="G110" s="528"/>
      <c r="H110" s="372">
        <f t="shared" si="4"/>
        <v>32000</v>
      </c>
      <c r="I110" s="165"/>
      <c r="J110" s="37"/>
      <c r="K110" s="37"/>
      <c r="L110" s="37"/>
    </row>
    <row r="111" spans="2:12" ht="15.75" customHeight="1">
      <c r="B111" s="107"/>
      <c r="C111" s="228">
        <v>75421</v>
      </c>
      <c r="D111" s="268"/>
      <c r="E111" s="199" t="s">
        <v>242</v>
      </c>
      <c r="F111" s="374">
        <f>F112</f>
        <v>120000</v>
      </c>
      <c r="G111" s="528"/>
      <c r="H111" s="374">
        <f>H112</f>
        <v>120000</v>
      </c>
      <c r="I111" s="165"/>
      <c r="J111" s="37"/>
      <c r="K111" s="37"/>
      <c r="L111" s="37"/>
    </row>
    <row r="112" spans="2:12" ht="15.75" customHeight="1" thickBot="1">
      <c r="B112" s="109"/>
      <c r="C112" s="79"/>
      <c r="D112" s="80" t="s">
        <v>136</v>
      </c>
      <c r="E112" s="20" t="s">
        <v>137</v>
      </c>
      <c r="F112" s="375">
        <v>120000</v>
      </c>
      <c r="G112" s="530"/>
      <c r="H112" s="507">
        <f>F112+G112</f>
        <v>120000</v>
      </c>
      <c r="I112" s="519"/>
      <c r="J112" s="37"/>
      <c r="K112" s="37"/>
      <c r="L112" s="37"/>
    </row>
    <row r="113" spans="2:12" ht="52.5" customHeight="1" thickBot="1">
      <c r="B113" s="203">
        <v>756</v>
      </c>
      <c r="C113" s="201"/>
      <c r="D113" s="201"/>
      <c r="E113" s="204" t="s">
        <v>237</v>
      </c>
      <c r="F113" s="377">
        <f>F114+F116+F118</f>
        <v>16000</v>
      </c>
      <c r="G113" s="526"/>
      <c r="H113" s="377">
        <f>H114+H116+H118</f>
        <v>16000</v>
      </c>
      <c r="I113" s="506"/>
      <c r="J113" s="37"/>
      <c r="K113" s="37"/>
      <c r="L113" s="37"/>
    </row>
    <row r="114" spans="2:12" ht="40.5" customHeight="1">
      <c r="B114" s="183"/>
      <c r="C114" s="188">
        <v>75615</v>
      </c>
      <c r="D114" s="186"/>
      <c r="E114" s="191" t="s">
        <v>232</v>
      </c>
      <c r="F114" s="378">
        <f>F115</f>
        <v>5000</v>
      </c>
      <c r="G114" s="527"/>
      <c r="H114" s="378">
        <f>H115</f>
        <v>5000</v>
      </c>
      <c r="I114" s="518"/>
      <c r="J114" s="37"/>
      <c r="K114" s="37"/>
      <c r="L114" s="37"/>
    </row>
    <row r="115" spans="2:12" ht="17.25" customHeight="1">
      <c r="B115" s="107"/>
      <c r="C115" s="76"/>
      <c r="D115" s="85">
        <v>4610</v>
      </c>
      <c r="E115" s="28" t="s">
        <v>241</v>
      </c>
      <c r="F115" s="373">
        <v>5000</v>
      </c>
      <c r="G115" s="528"/>
      <c r="H115" s="372">
        <f>F115+G115</f>
        <v>5000</v>
      </c>
      <c r="I115" s="165"/>
      <c r="J115" s="37"/>
      <c r="K115" s="37"/>
      <c r="L115" s="37"/>
    </row>
    <row r="116" spans="2:12" ht="40.5" customHeight="1">
      <c r="B116" s="107"/>
      <c r="C116" s="189">
        <v>75616</v>
      </c>
      <c r="D116" s="190"/>
      <c r="E116" s="192" t="s">
        <v>233</v>
      </c>
      <c r="F116" s="374">
        <f>F117</f>
        <v>10000</v>
      </c>
      <c r="G116" s="528"/>
      <c r="H116" s="374">
        <f>H117</f>
        <v>10000</v>
      </c>
      <c r="I116" s="165"/>
      <c r="J116" s="37"/>
      <c r="K116" s="37"/>
      <c r="L116" s="37"/>
    </row>
    <row r="117" spans="2:12" ht="17.25" customHeight="1">
      <c r="B117" s="107"/>
      <c r="C117" s="76"/>
      <c r="D117" s="85">
        <v>4610</v>
      </c>
      <c r="E117" s="28" t="s">
        <v>241</v>
      </c>
      <c r="F117" s="373">
        <v>10000</v>
      </c>
      <c r="G117" s="528"/>
      <c r="H117" s="372">
        <f>F117+G117</f>
        <v>10000</v>
      </c>
      <c r="I117" s="165"/>
      <c r="J117" s="37"/>
      <c r="K117" s="37"/>
      <c r="L117" s="37"/>
    </row>
    <row r="118" spans="2:12" ht="38.25">
      <c r="B118" s="107"/>
      <c r="C118" s="189">
        <v>75618</v>
      </c>
      <c r="D118" s="190"/>
      <c r="E118" s="295" t="s">
        <v>234</v>
      </c>
      <c r="F118" s="374">
        <f>F119</f>
        <v>1000</v>
      </c>
      <c r="G118" s="528"/>
      <c r="H118" s="374">
        <f>H119</f>
        <v>1000</v>
      </c>
      <c r="I118" s="165"/>
      <c r="J118" s="37"/>
      <c r="K118" s="37"/>
      <c r="L118" s="37"/>
    </row>
    <row r="119" spans="2:12" ht="17.25" customHeight="1" thickBot="1">
      <c r="B119" s="110"/>
      <c r="C119" s="81"/>
      <c r="D119" s="508">
        <v>4610</v>
      </c>
      <c r="E119" s="20" t="s">
        <v>241</v>
      </c>
      <c r="F119" s="376">
        <v>1000</v>
      </c>
      <c r="G119" s="530"/>
      <c r="H119" s="507">
        <f>F119+G119</f>
        <v>1000</v>
      </c>
      <c r="I119" s="519"/>
      <c r="J119" s="37"/>
      <c r="K119" s="37"/>
      <c r="L119" s="37"/>
    </row>
    <row r="120" spans="2:12" ht="20.25" customHeight="1" thickBot="1">
      <c r="B120" s="213" t="s">
        <v>131</v>
      </c>
      <c r="C120" s="209"/>
      <c r="D120" s="209"/>
      <c r="E120" s="210" t="s">
        <v>132</v>
      </c>
      <c r="F120" s="377">
        <f>F121</f>
        <v>300000</v>
      </c>
      <c r="G120" s="526"/>
      <c r="H120" s="377">
        <f>H121</f>
        <v>300000</v>
      </c>
      <c r="I120" s="506"/>
      <c r="J120" s="37"/>
      <c r="K120" s="37"/>
      <c r="L120" s="37"/>
    </row>
    <row r="121" spans="2:12" ht="27" customHeight="1">
      <c r="B121" s="106"/>
      <c r="C121" s="198" t="s">
        <v>133</v>
      </c>
      <c r="D121" s="197"/>
      <c r="E121" s="199" t="s">
        <v>197</v>
      </c>
      <c r="F121" s="378">
        <f>F122</f>
        <v>300000</v>
      </c>
      <c r="G121" s="527"/>
      <c r="H121" s="378">
        <f>H122</f>
        <v>300000</v>
      </c>
      <c r="I121" s="518"/>
      <c r="J121" s="37"/>
      <c r="K121" s="37"/>
      <c r="L121" s="37"/>
    </row>
    <row r="122" spans="2:12" ht="25.5" customHeight="1" thickBot="1">
      <c r="B122" s="109"/>
      <c r="C122" s="79"/>
      <c r="D122" s="79" t="s">
        <v>214</v>
      </c>
      <c r="E122" s="82" t="s">
        <v>215</v>
      </c>
      <c r="F122" s="375">
        <v>300000</v>
      </c>
      <c r="G122" s="530"/>
      <c r="H122" s="507">
        <f>F122+G122</f>
        <v>300000</v>
      </c>
      <c r="I122" s="519"/>
      <c r="J122" s="37"/>
      <c r="K122" s="37"/>
      <c r="L122" s="37"/>
    </row>
    <row r="123" spans="2:12" ht="15.75" customHeight="1" thickBot="1">
      <c r="B123" s="213" t="s">
        <v>134</v>
      </c>
      <c r="C123" s="209"/>
      <c r="D123" s="209"/>
      <c r="E123" s="202" t="s">
        <v>33</v>
      </c>
      <c r="F123" s="377">
        <f>F124</f>
        <v>43000</v>
      </c>
      <c r="G123" s="526"/>
      <c r="H123" s="377">
        <f>H124</f>
        <v>43000</v>
      </c>
      <c r="I123" s="506"/>
      <c r="J123" s="37"/>
      <c r="K123" s="37"/>
      <c r="L123" s="37"/>
    </row>
    <row r="124" spans="2:12" ht="14.25" customHeight="1">
      <c r="B124" s="106"/>
      <c r="C124" s="198" t="s">
        <v>135</v>
      </c>
      <c r="D124" s="197"/>
      <c r="E124" s="199" t="s">
        <v>198</v>
      </c>
      <c r="F124" s="378">
        <f>F125</f>
        <v>43000</v>
      </c>
      <c r="G124" s="527"/>
      <c r="H124" s="378">
        <f>H125</f>
        <v>43000</v>
      </c>
      <c r="I124" s="518"/>
      <c r="J124" s="37"/>
      <c r="K124" s="37"/>
      <c r="L124" s="37"/>
    </row>
    <row r="125" spans="2:12" ht="13.5" thickBot="1">
      <c r="B125" s="110"/>
      <c r="C125" s="230"/>
      <c r="D125" s="80" t="s">
        <v>136</v>
      </c>
      <c r="E125" s="20" t="s">
        <v>137</v>
      </c>
      <c r="F125" s="376">
        <v>43000</v>
      </c>
      <c r="G125" s="530"/>
      <c r="H125" s="507">
        <f>F125+G125</f>
        <v>43000</v>
      </c>
      <c r="I125" s="519"/>
      <c r="J125" s="37"/>
      <c r="K125" s="37"/>
      <c r="L125" s="37"/>
    </row>
    <row r="126" spans="2:12" ht="15.75" customHeight="1" thickBot="1">
      <c r="B126" s="213" t="s">
        <v>138</v>
      </c>
      <c r="C126" s="209"/>
      <c r="D126" s="214"/>
      <c r="E126" s="202" t="s">
        <v>36</v>
      </c>
      <c r="F126" s="377">
        <f>F127+F148+F165+F185+F201+F214+F216+F228+F234+F241+F248</f>
        <v>11120800</v>
      </c>
      <c r="G126" s="377">
        <f>G127+G148+G165+G185+G201+G214+G216+G228+G234+G241+G248</f>
        <v>0</v>
      </c>
      <c r="H126" s="377">
        <f>H127+H148+H165+H185+H201+H214+H216+H228+H234+H241+H248</f>
        <v>11120800</v>
      </c>
      <c r="I126" s="506"/>
      <c r="J126" s="37"/>
      <c r="K126" s="37"/>
      <c r="L126" s="37"/>
    </row>
    <row r="127" spans="2:12" ht="16.5" customHeight="1">
      <c r="B127" s="106"/>
      <c r="C127" s="197" t="s">
        <v>139</v>
      </c>
      <c r="D127" s="319"/>
      <c r="E127" s="199" t="s">
        <v>37</v>
      </c>
      <c r="F127" s="378">
        <f>SUM(F128:F147)</f>
        <v>5266700</v>
      </c>
      <c r="G127" s="527"/>
      <c r="H127" s="378">
        <f>SUM(H128:H147)</f>
        <v>5266700</v>
      </c>
      <c r="I127" s="518"/>
      <c r="J127" s="37"/>
      <c r="K127" s="37"/>
      <c r="L127" s="37"/>
    </row>
    <row r="128" spans="2:12" ht="15" customHeight="1">
      <c r="B128" s="107"/>
      <c r="C128" s="76"/>
      <c r="D128" s="77" t="s">
        <v>69</v>
      </c>
      <c r="E128" s="28" t="s">
        <v>239</v>
      </c>
      <c r="F128" s="384">
        <v>224600</v>
      </c>
      <c r="G128" s="528"/>
      <c r="H128" s="372">
        <f aca="true" t="shared" si="5" ref="H128:H147">F128+G128</f>
        <v>224600</v>
      </c>
      <c r="I128" s="165"/>
      <c r="J128" s="37"/>
      <c r="K128" s="37"/>
      <c r="L128" s="37"/>
    </row>
    <row r="129" spans="2:12" ht="15" customHeight="1">
      <c r="B129" s="107"/>
      <c r="C129" s="76"/>
      <c r="D129" s="77" t="s">
        <v>113</v>
      </c>
      <c r="E129" s="28" t="s">
        <v>114</v>
      </c>
      <c r="F129" s="384">
        <v>3244700</v>
      </c>
      <c r="G129" s="528"/>
      <c r="H129" s="372">
        <f t="shared" si="5"/>
        <v>3244700</v>
      </c>
      <c r="I129" s="165"/>
      <c r="J129" s="37"/>
      <c r="K129" s="37"/>
      <c r="L129" s="37"/>
    </row>
    <row r="130" spans="2:12" ht="15" customHeight="1">
      <c r="B130" s="107"/>
      <c r="C130" s="76"/>
      <c r="D130" s="77" t="s">
        <v>123</v>
      </c>
      <c r="E130" s="28" t="s">
        <v>70</v>
      </c>
      <c r="F130" s="384">
        <v>260700</v>
      </c>
      <c r="G130" s="528"/>
      <c r="H130" s="372">
        <f t="shared" si="5"/>
        <v>260700</v>
      </c>
      <c r="I130" s="165"/>
      <c r="J130" s="37"/>
      <c r="K130" s="37"/>
      <c r="L130" s="37"/>
    </row>
    <row r="131" spans="2:12" ht="15" customHeight="1">
      <c r="B131" s="107"/>
      <c r="C131" s="76"/>
      <c r="D131" s="77" t="s">
        <v>115</v>
      </c>
      <c r="E131" s="28" t="s">
        <v>116</v>
      </c>
      <c r="F131" s="384">
        <v>626800</v>
      </c>
      <c r="G131" s="528"/>
      <c r="H131" s="372">
        <f t="shared" si="5"/>
        <v>626800</v>
      </c>
      <c r="I131" s="165"/>
      <c r="J131" s="37"/>
      <c r="K131" s="37"/>
      <c r="L131" s="37"/>
    </row>
    <row r="132" spans="2:12" ht="15" customHeight="1">
      <c r="B132" s="107"/>
      <c r="C132" s="76"/>
      <c r="D132" s="77" t="s">
        <v>117</v>
      </c>
      <c r="E132" s="28" t="s">
        <v>118</v>
      </c>
      <c r="F132" s="384">
        <v>89200</v>
      </c>
      <c r="G132" s="528"/>
      <c r="H132" s="372">
        <f t="shared" si="5"/>
        <v>89200</v>
      </c>
      <c r="I132" s="165"/>
      <c r="J132" s="37"/>
      <c r="K132" s="37"/>
      <c r="L132" s="37"/>
    </row>
    <row r="133" spans="2:12" ht="15" customHeight="1">
      <c r="B133" s="107"/>
      <c r="C133" s="76"/>
      <c r="D133" s="76">
        <v>4170</v>
      </c>
      <c r="E133" s="28" t="s">
        <v>71</v>
      </c>
      <c r="F133" s="384">
        <v>24000</v>
      </c>
      <c r="G133" s="528"/>
      <c r="H133" s="372">
        <f t="shared" si="5"/>
        <v>24000</v>
      </c>
      <c r="I133" s="165"/>
      <c r="J133" s="37"/>
      <c r="K133" s="37"/>
      <c r="L133" s="37"/>
    </row>
    <row r="134" spans="2:12" ht="15" customHeight="1">
      <c r="B134" s="107"/>
      <c r="C134" s="76"/>
      <c r="D134" s="77" t="s">
        <v>100</v>
      </c>
      <c r="E134" s="28" t="s">
        <v>68</v>
      </c>
      <c r="F134" s="384">
        <v>127000</v>
      </c>
      <c r="G134" s="528"/>
      <c r="H134" s="372">
        <f t="shared" si="5"/>
        <v>127000</v>
      </c>
      <c r="I134" s="165"/>
      <c r="J134" s="37"/>
      <c r="K134" s="37"/>
      <c r="L134" s="37"/>
    </row>
    <row r="135" spans="2:12" ht="15" customHeight="1">
      <c r="B135" s="107"/>
      <c r="C135" s="76"/>
      <c r="D135" s="85">
        <v>4220</v>
      </c>
      <c r="E135" s="28" t="s">
        <v>150</v>
      </c>
      <c r="F135" s="384">
        <v>3000</v>
      </c>
      <c r="G135" s="528"/>
      <c r="H135" s="372">
        <f t="shared" si="5"/>
        <v>3000</v>
      </c>
      <c r="I135" s="165"/>
      <c r="J135" s="37"/>
      <c r="K135" s="37"/>
      <c r="L135" s="37"/>
    </row>
    <row r="136" spans="2:12" ht="15" customHeight="1">
      <c r="B136" s="107"/>
      <c r="C136" s="76"/>
      <c r="D136" s="77" t="s">
        <v>140</v>
      </c>
      <c r="E136" s="28" t="s">
        <v>322</v>
      </c>
      <c r="F136" s="384">
        <v>15000</v>
      </c>
      <c r="G136" s="528"/>
      <c r="H136" s="372">
        <f t="shared" si="5"/>
        <v>15000</v>
      </c>
      <c r="I136" s="165"/>
      <c r="J136" s="37"/>
      <c r="K136" s="37"/>
      <c r="L136" s="37"/>
    </row>
    <row r="137" spans="2:12" ht="15" customHeight="1">
      <c r="B137" s="107"/>
      <c r="C137" s="76"/>
      <c r="D137" s="77" t="s">
        <v>124</v>
      </c>
      <c r="E137" s="28" t="s">
        <v>72</v>
      </c>
      <c r="F137" s="384">
        <v>189000</v>
      </c>
      <c r="G137" s="528"/>
      <c r="H137" s="372">
        <f t="shared" si="5"/>
        <v>189000</v>
      </c>
      <c r="I137" s="165"/>
      <c r="J137" s="37"/>
      <c r="K137" s="37"/>
      <c r="L137" s="37"/>
    </row>
    <row r="138" spans="2:12" ht="15" customHeight="1">
      <c r="B138" s="107"/>
      <c r="C138" s="76"/>
      <c r="D138" s="77" t="s">
        <v>125</v>
      </c>
      <c r="E138" s="28" t="s">
        <v>73</v>
      </c>
      <c r="F138" s="384">
        <v>120000</v>
      </c>
      <c r="G138" s="528"/>
      <c r="H138" s="372">
        <f t="shared" si="5"/>
        <v>120000</v>
      </c>
      <c r="I138" s="165"/>
      <c r="J138" s="37"/>
      <c r="K138" s="37"/>
      <c r="L138" s="37"/>
    </row>
    <row r="139" spans="2:12" ht="15" customHeight="1">
      <c r="B139" s="107"/>
      <c r="C139" s="76"/>
      <c r="D139" s="76" t="s">
        <v>152</v>
      </c>
      <c r="E139" s="28" t="s">
        <v>74</v>
      </c>
      <c r="F139" s="384">
        <v>3600</v>
      </c>
      <c r="G139" s="528"/>
      <c r="H139" s="372">
        <f t="shared" si="5"/>
        <v>3600</v>
      </c>
      <c r="I139" s="165"/>
      <c r="J139" s="37"/>
      <c r="K139" s="37"/>
      <c r="L139" s="37"/>
    </row>
    <row r="140" spans="2:12" ht="15" customHeight="1">
      <c r="B140" s="107"/>
      <c r="C140" s="76"/>
      <c r="D140" s="77" t="s">
        <v>66</v>
      </c>
      <c r="E140" s="28" t="s">
        <v>67</v>
      </c>
      <c r="F140" s="384">
        <v>59000</v>
      </c>
      <c r="G140" s="528"/>
      <c r="H140" s="372">
        <f t="shared" si="5"/>
        <v>59000</v>
      </c>
      <c r="I140" s="165"/>
      <c r="J140" s="37"/>
      <c r="K140" s="37"/>
      <c r="L140" s="37"/>
    </row>
    <row r="141" spans="2:12" ht="15" customHeight="1">
      <c r="B141" s="107"/>
      <c r="C141" s="76"/>
      <c r="D141" s="85">
        <v>4360</v>
      </c>
      <c r="E141" s="28" t="s">
        <v>291</v>
      </c>
      <c r="F141" s="384">
        <v>9700</v>
      </c>
      <c r="G141" s="528"/>
      <c r="H141" s="372">
        <f t="shared" si="5"/>
        <v>9700</v>
      </c>
      <c r="I141" s="165"/>
      <c r="J141" s="37"/>
      <c r="K141" s="37"/>
      <c r="L141" s="37"/>
    </row>
    <row r="142" spans="2:12" ht="15" customHeight="1">
      <c r="B142" s="107"/>
      <c r="C142" s="76"/>
      <c r="D142" s="77" t="s">
        <v>120</v>
      </c>
      <c r="E142" s="28" t="s">
        <v>75</v>
      </c>
      <c r="F142" s="384">
        <v>4000</v>
      </c>
      <c r="G142" s="528"/>
      <c r="H142" s="372">
        <f t="shared" si="5"/>
        <v>4000</v>
      </c>
      <c r="I142" s="165"/>
      <c r="J142" s="37"/>
      <c r="K142" s="37"/>
      <c r="L142" s="37"/>
    </row>
    <row r="143" spans="2:12" ht="15" customHeight="1">
      <c r="B143" s="107"/>
      <c r="C143" s="76"/>
      <c r="D143" s="77" t="s">
        <v>105</v>
      </c>
      <c r="E143" s="28" t="s">
        <v>76</v>
      </c>
      <c r="F143" s="384">
        <v>7900</v>
      </c>
      <c r="G143" s="528"/>
      <c r="H143" s="372">
        <f t="shared" si="5"/>
        <v>7900</v>
      </c>
      <c r="I143" s="165"/>
      <c r="J143" s="37"/>
      <c r="K143" s="37"/>
      <c r="L143" s="37"/>
    </row>
    <row r="144" spans="2:12" ht="15" customHeight="1">
      <c r="B144" s="107"/>
      <c r="C144" s="76"/>
      <c r="D144" s="77" t="s">
        <v>126</v>
      </c>
      <c r="E144" s="28" t="s">
        <v>127</v>
      </c>
      <c r="F144" s="384">
        <v>196200</v>
      </c>
      <c r="G144" s="528"/>
      <c r="H144" s="372">
        <f t="shared" si="5"/>
        <v>196200</v>
      </c>
      <c r="I144" s="165"/>
      <c r="J144" s="37"/>
      <c r="K144" s="37"/>
      <c r="L144" s="37"/>
    </row>
    <row r="145" spans="2:12" ht="15" customHeight="1">
      <c r="B145" s="107"/>
      <c r="C145" s="76"/>
      <c r="D145" s="85">
        <v>4480</v>
      </c>
      <c r="E145" s="28" t="s">
        <v>228</v>
      </c>
      <c r="F145" s="384">
        <v>100</v>
      </c>
      <c r="G145" s="528"/>
      <c r="H145" s="372">
        <f t="shared" si="5"/>
        <v>100</v>
      </c>
      <c r="I145" s="165"/>
      <c r="J145" s="37"/>
      <c r="K145" s="37"/>
      <c r="L145" s="37"/>
    </row>
    <row r="146" spans="2:12" ht="15" customHeight="1">
      <c r="B146" s="107"/>
      <c r="C146" s="76"/>
      <c r="D146" s="85">
        <v>4700</v>
      </c>
      <c r="E146" s="28" t="s">
        <v>128</v>
      </c>
      <c r="F146" s="384">
        <v>2200</v>
      </c>
      <c r="G146" s="528"/>
      <c r="H146" s="372">
        <f t="shared" si="5"/>
        <v>2200</v>
      </c>
      <c r="I146" s="165"/>
      <c r="J146" s="37"/>
      <c r="K146" s="37"/>
      <c r="L146" s="37"/>
    </row>
    <row r="147" spans="2:12" ht="15" customHeight="1">
      <c r="B147" s="107"/>
      <c r="C147" s="76"/>
      <c r="D147" s="85">
        <v>6060</v>
      </c>
      <c r="E147" s="28" t="s">
        <v>77</v>
      </c>
      <c r="F147" s="384">
        <v>60000</v>
      </c>
      <c r="G147" s="528"/>
      <c r="H147" s="372">
        <f t="shared" si="5"/>
        <v>60000</v>
      </c>
      <c r="I147" s="165"/>
      <c r="J147" s="37"/>
      <c r="K147" s="37"/>
      <c r="L147" s="37"/>
    </row>
    <row r="148" spans="2:12" ht="16.5" customHeight="1">
      <c r="B148" s="107"/>
      <c r="C148" s="225" t="s">
        <v>141</v>
      </c>
      <c r="D148" s="224"/>
      <c r="E148" s="195" t="s">
        <v>199</v>
      </c>
      <c r="F148" s="374">
        <f>SUM(F149:F164)</f>
        <v>557200</v>
      </c>
      <c r="G148" s="528"/>
      <c r="H148" s="374">
        <f>SUM(H149:H164)</f>
        <v>557200</v>
      </c>
      <c r="I148" s="165"/>
      <c r="J148" s="37"/>
      <c r="K148" s="37"/>
      <c r="L148" s="37"/>
    </row>
    <row r="149" spans="2:12" ht="15" customHeight="1">
      <c r="B149" s="107"/>
      <c r="C149" s="76"/>
      <c r="D149" s="77" t="s">
        <v>69</v>
      </c>
      <c r="E149" s="28" t="s">
        <v>239</v>
      </c>
      <c r="F149" s="384">
        <v>20100</v>
      </c>
      <c r="G149" s="528"/>
      <c r="H149" s="372">
        <f aca="true" t="shared" si="6" ref="H149:H164">F149+G149</f>
        <v>20100</v>
      </c>
      <c r="I149" s="165"/>
      <c r="J149" s="37"/>
      <c r="K149" s="37"/>
      <c r="L149" s="37"/>
    </row>
    <row r="150" spans="2:12" ht="15" customHeight="1">
      <c r="B150" s="107"/>
      <c r="C150" s="76"/>
      <c r="D150" s="77" t="s">
        <v>113</v>
      </c>
      <c r="E150" s="28" t="s">
        <v>114</v>
      </c>
      <c r="F150" s="384">
        <v>341900</v>
      </c>
      <c r="G150" s="528"/>
      <c r="H150" s="372">
        <f t="shared" si="6"/>
        <v>341900</v>
      </c>
      <c r="I150" s="165"/>
      <c r="J150" s="37"/>
      <c r="K150" s="37"/>
      <c r="L150" s="37"/>
    </row>
    <row r="151" spans="2:12" ht="15" customHeight="1">
      <c r="B151" s="107"/>
      <c r="C151" s="76"/>
      <c r="D151" s="77" t="s">
        <v>123</v>
      </c>
      <c r="E151" s="28" t="s">
        <v>70</v>
      </c>
      <c r="F151" s="384">
        <v>27600</v>
      </c>
      <c r="G151" s="528"/>
      <c r="H151" s="372">
        <f t="shared" si="6"/>
        <v>27600</v>
      </c>
      <c r="I151" s="165"/>
      <c r="J151" s="37"/>
      <c r="K151" s="37"/>
      <c r="L151" s="37"/>
    </row>
    <row r="152" spans="2:12" ht="15" customHeight="1">
      <c r="B152" s="107"/>
      <c r="C152" s="76"/>
      <c r="D152" s="77" t="s">
        <v>115</v>
      </c>
      <c r="E152" s="28" t="s">
        <v>116</v>
      </c>
      <c r="F152" s="384">
        <v>64800</v>
      </c>
      <c r="G152" s="528"/>
      <c r="H152" s="372">
        <f t="shared" si="6"/>
        <v>64800</v>
      </c>
      <c r="I152" s="165"/>
      <c r="J152" s="37"/>
      <c r="K152" s="37"/>
      <c r="L152" s="37"/>
    </row>
    <row r="153" spans="2:12" ht="15" customHeight="1">
      <c r="B153" s="107"/>
      <c r="C153" s="76"/>
      <c r="D153" s="77" t="s">
        <v>117</v>
      </c>
      <c r="E153" s="28" t="s">
        <v>118</v>
      </c>
      <c r="F153" s="384">
        <v>9200</v>
      </c>
      <c r="G153" s="528"/>
      <c r="H153" s="372">
        <f t="shared" si="6"/>
        <v>9200</v>
      </c>
      <c r="I153" s="165"/>
      <c r="J153" s="37"/>
      <c r="K153" s="37"/>
      <c r="L153" s="37"/>
    </row>
    <row r="154" spans="2:12" ht="15" customHeight="1">
      <c r="B154" s="107"/>
      <c r="C154" s="76"/>
      <c r="D154" s="76">
        <v>4170</v>
      </c>
      <c r="E154" s="28" t="s">
        <v>71</v>
      </c>
      <c r="F154" s="384">
        <v>7000</v>
      </c>
      <c r="G154" s="528"/>
      <c r="H154" s="372">
        <f t="shared" si="6"/>
        <v>7000</v>
      </c>
      <c r="I154" s="165"/>
      <c r="J154" s="37"/>
      <c r="K154" s="37"/>
      <c r="L154" s="37"/>
    </row>
    <row r="155" spans="2:12" ht="15" customHeight="1">
      <c r="B155" s="107"/>
      <c r="C155" s="76"/>
      <c r="D155" s="77" t="s">
        <v>100</v>
      </c>
      <c r="E155" s="28" t="s">
        <v>68</v>
      </c>
      <c r="F155" s="384">
        <v>9600</v>
      </c>
      <c r="G155" s="528"/>
      <c r="H155" s="372">
        <f t="shared" si="6"/>
        <v>9600</v>
      </c>
      <c r="I155" s="165"/>
      <c r="J155" s="37"/>
      <c r="K155" s="37"/>
      <c r="L155" s="37"/>
    </row>
    <row r="156" spans="2:12" ht="15" customHeight="1">
      <c r="B156" s="107"/>
      <c r="C156" s="76"/>
      <c r="D156" s="77" t="s">
        <v>140</v>
      </c>
      <c r="E156" s="28" t="s">
        <v>322</v>
      </c>
      <c r="F156" s="384">
        <v>2000</v>
      </c>
      <c r="G156" s="528"/>
      <c r="H156" s="372">
        <f t="shared" si="6"/>
        <v>2000</v>
      </c>
      <c r="I156" s="165"/>
      <c r="J156" s="37"/>
      <c r="K156" s="37"/>
      <c r="L156" s="37"/>
    </row>
    <row r="157" spans="2:12" ht="15" customHeight="1">
      <c r="B157" s="107"/>
      <c r="C157" s="76"/>
      <c r="D157" s="77" t="s">
        <v>124</v>
      </c>
      <c r="E157" s="28" t="s">
        <v>72</v>
      </c>
      <c r="F157" s="384">
        <v>24000</v>
      </c>
      <c r="G157" s="528"/>
      <c r="H157" s="372">
        <f t="shared" si="6"/>
        <v>24000</v>
      </c>
      <c r="I157" s="165"/>
      <c r="J157" s="37"/>
      <c r="K157" s="37"/>
      <c r="L157" s="37"/>
    </row>
    <row r="158" spans="2:12" ht="15" customHeight="1">
      <c r="B158" s="107"/>
      <c r="C158" s="76"/>
      <c r="D158" s="77" t="s">
        <v>125</v>
      </c>
      <c r="E158" s="28" t="s">
        <v>73</v>
      </c>
      <c r="F158" s="384">
        <v>15000</v>
      </c>
      <c r="G158" s="528"/>
      <c r="H158" s="372">
        <f t="shared" si="6"/>
        <v>15000</v>
      </c>
      <c r="I158" s="165"/>
      <c r="J158" s="37"/>
      <c r="K158" s="37"/>
      <c r="L158" s="37"/>
    </row>
    <row r="159" spans="2:12" ht="15" customHeight="1">
      <c r="B159" s="107"/>
      <c r="C159" s="76"/>
      <c r="D159" s="76" t="s">
        <v>152</v>
      </c>
      <c r="E159" s="28" t="s">
        <v>74</v>
      </c>
      <c r="F159" s="384">
        <v>600</v>
      </c>
      <c r="G159" s="528"/>
      <c r="H159" s="372">
        <f t="shared" si="6"/>
        <v>600</v>
      </c>
      <c r="I159" s="165"/>
      <c r="J159" s="37"/>
      <c r="K159" s="37"/>
      <c r="L159" s="37"/>
    </row>
    <row r="160" spans="2:12" ht="15" customHeight="1">
      <c r="B160" s="107"/>
      <c r="C160" s="76"/>
      <c r="D160" s="77" t="s">
        <v>66</v>
      </c>
      <c r="E160" s="28" t="s">
        <v>67</v>
      </c>
      <c r="F160" s="384">
        <v>8000</v>
      </c>
      <c r="G160" s="528"/>
      <c r="H160" s="372">
        <f t="shared" si="6"/>
        <v>8000</v>
      </c>
      <c r="I160" s="165"/>
      <c r="J160" s="37"/>
      <c r="K160" s="37"/>
      <c r="L160" s="37"/>
    </row>
    <row r="161" spans="2:12" ht="15" customHeight="1">
      <c r="B161" s="107"/>
      <c r="C161" s="76"/>
      <c r="D161" s="85">
        <v>4360</v>
      </c>
      <c r="E161" s="28" t="s">
        <v>291</v>
      </c>
      <c r="F161" s="384">
        <v>1500</v>
      </c>
      <c r="G161" s="528"/>
      <c r="H161" s="372">
        <f t="shared" si="6"/>
        <v>1500</v>
      </c>
      <c r="I161" s="165"/>
      <c r="J161" s="37"/>
      <c r="K161" s="37"/>
      <c r="L161" s="37"/>
    </row>
    <row r="162" spans="2:12" ht="15" customHeight="1">
      <c r="B162" s="107"/>
      <c r="C162" s="76"/>
      <c r="D162" s="77" t="s">
        <v>105</v>
      </c>
      <c r="E162" s="28" t="s">
        <v>76</v>
      </c>
      <c r="F162" s="384">
        <v>900</v>
      </c>
      <c r="G162" s="528"/>
      <c r="H162" s="372">
        <f t="shared" si="6"/>
        <v>900</v>
      </c>
      <c r="I162" s="165"/>
      <c r="J162" s="37"/>
      <c r="K162" s="37"/>
      <c r="L162" s="37"/>
    </row>
    <row r="163" spans="2:12" ht="15" customHeight="1">
      <c r="B163" s="107"/>
      <c r="C163" s="76"/>
      <c r="D163" s="77" t="s">
        <v>126</v>
      </c>
      <c r="E163" s="28" t="s">
        <v>127</v>
      </c>
      <c r="F163" s="384">
        <v>24900</v>
      </c>
      <c r="G163" s="528"/>
      <c r="H163" s="372">
        <f t="shared" si="6"/>
        <v>24900</v>
      </c>
      <c r="I163" s="165"/>
      <c r="J163" s="37"/>
      <c r="K163" s="37"/>
      <c r="L163" s="37"/>
    </row>
    <row r="164" spans="2:12" ht="15" customHeight="1">
      <c r="B164" s="107"/>
      <c r="C164" s="76"/>
      <c r="D164" s="85">
        <v>4480</v>
      </c>
      <c r="E164" s="28" t="s">
        <v>228</v>
      </c>
      <c r="F164" s="384">
        <v>100</v>
      </c>
      <c r="G164" s="528"/>
      <c r="H164" s="372">
        <f t="shared" si="6"/>
        <v>100</v>
      </c>
      <c r="I164" s="165"/>
      <c r="J164" s="37"/>
      <c r="K164" s="37"/>
      <c r="L164" s="37"/>
    </row>
    <row r="165" spans="2:12" ht="15" customHeight="1">
      <c r="B165" s="108"/>
      <c r="C165" s="225" t="s">
        <v>142</v>
      </c>
      <c r="D165" s="224"/>
      <c r="E165" s="195" t="s">
        <v>200</v>
      </c>
      <c r="F165" s="374">
        <f>SUM(F166:F184)</f>
        <v>1987300</v>
      </c>
      <c r="G165" s="528"/>
      <c r="H165" s="374">
        <f>SUM(H166:H184)</f>
        <v>1987300</v>
      </c>
      <c r="I165" s="165"/>
      <c r="J165" s="37"/>
      <c r="K165" s="37"/>
      <c r="L165" s="37"/>
    </row>
    <row r="166" spans="2:12" ht="15" customHeight="1">
      <c r="B166" s="107"/>
      <c r="C166" s="76"/>
      <c r="D166" s="77" t="s">
        <v>69</v>
      </c>
      <c r="E166" s="28" t="s">
        <v>239</v>
      </c>
      <c r="F166" s="384">
        <v>52500</v>
      </c>
      <c r="G166" s="528"/>
      <c r="H166" s="372">
        <f aca="true" t="shared" si="7" ref="H166:H184">F166+G166</f>
        <v>52500</v>
      </c>
      <c r="I166" s="165"/>
      <c r="J166" s="37"/>
      <c r="K166" s="37"/>
      <c r="L166" s="37"/>
    </row>
    <row r="167" spans="2:12" ht="15" customHeight="1">
      <c r="B167" s="107"/>
      <c r="C167" s="76"/>
      <c r="D167" s="77" t="s">
        <v>113</v>
      </c>
      <c r="E167" s="28" t="s">
        <v>114</v>
      </c>
      <c r="F167" s="384">
        <v>1017300</v>
      </c>
      <c r="G167" s="528"/>
      <c r="H167" s="372">
        <f t="shared" si="7"/>
        <v>1017300</v>
      </c>
      <c r="I167" s="165"/>
      <c r="J167" s="37"/>
      <c r="K167" s="37"/>
      <c r="L167" s="37"/>
    </row>
    <row r="168" spans="2:12" ht="15" customHeight="1">
      <c r="B168" s="107"/>
      <c r="C168" s="76"/>
      <c r="D168" s="77" t="s">
        <v>123</v>
      </c>
      <c r="E168" s="28" t="s">
        <v>70</v>
      </c>
      <c r="F168" s="384">
        <v>80900</v>
      </c>
      <c r="G168" s="528"/>
      <c r="H168" s="372">
        <f t="shared" si="7"/>
        <v>80900</v>
      </c>
      <c r="I168" s="165"/>
      <c r="J168" s="37"/>
      <c r="K168" s="37"/>
      <c r="L168" s="37"/>
    </row>
    <row r="169" spans="2:12" ht="15" customHeight="1">
      <c r="B169" s="107"/>
      <c r="C169" s="76"/>
      <c r="D169" s="77" t="s">
        <v>115</v>
      </c>
      <c r="E169" s="28" t="s">
        <v>116</v>
      </c>
      <c r="F169" s="384">
        <v>194300</v>
      </c>
      <c r="G169" s="528"/>
      <c r="H169" s="372">
        <f t="shared" si="7"/>
        <v>194300</v>
      </c>
      <c r="I169" s="165"/>
      <c r="J169" s="37"/>
      <c r="K169" s="37"/>
      <c r="L169" s="37"/>
    </row>
    <row r="170" spans="2:12" ht="15" customHeight="1">
      <c r="B170" s="107"/>
      <c r="C170" s="76"/>
      <c r="D170" s="77" t="s">
        <v>117</v>
      </c>
      <c r="E170" s="28" t="s">
        <v>118</v>
      </c>
      <c r="F170" s="384">
        <v>27600</v>
      </c>
      <c r="G170" s="528"/>
      <c r="H170" s="372">
        <f t="shared" si="7"/>
        <v>27600</v>
      </c>
      <c r="I170" s="165"/>
      <c r="J170" s="37"/>
      <c r="K170" s="37"/>
      <c r="L170" s="37"/>
    </row>
    <row r="171" spans="2:12" ht="15" customHeight="1">
      <c r="B171" s="107"/>
      <c r="C171" s="76"/>
      <c r="D171" s="76">
        <v>4170</v>
      </c>
      <c r="E171" s="28" t="s">
        <v>71</v>
      </c>
      <c r="F171" s="384">
        <v>9000</v>
      </c>
      <c r="G171" s="528"/>
      <c r="H171" s="372">
        <f t="shared" si="7"/>
        <v>9000</v>
      </c>
      <c r="I171" s="165"/>
      <c r="J171" s="37"/>
      <c r="K171" s="37"/>
      <c r="L171" s="37"/>
    </row>
    <row r="172" spans="2:12" ht="15" customHeight="1">
      <c r="B172" s="107"/>
      <c r="C172" s="76"/>
      <c r="D172" s="77" t="s">
        <v>100</v>
      </c>
      <c r="E172" s="28" t="s">
        <v>68</v>
      </c>
      <c r="F172" s="384">
        <v>35000</v>
      </c>
      <c r="G172" s="528"/>
      <c r="H172" s="372">
        <f t="shared" si="7"/>
        <v>35000</v>
      </c>
      <c r="I172" s="165"/>
      <c r="J172" s="37"/>
      <c r="K172" s="37"/>
      <c r="L172" s="37"/>
    </row>
    <row r="173" spans="2:12" ht="15" customHeight="1">
      <c r="B173" s="107"/>
      <c r="C173" s="76"/>
      <c r="D173" s="77" t="s">
        <v>140</v>
      </c>
      <c r="E173" s="28" t="s">
        <v>322</v>
      </c>
      <c r="F173" s="384">
        <v>6000</v>
      </c>
      <c r="G173" s="528"/>
      <c r="H173" s="372">
        <f t="shared" si="7"/>
        <v>6000</v>
      </c>
      <c r="I173" s="165"/>
      <c r="J173" s="37"/>
      <c r="K173" s="37"/>
      <c r="L173" s="37"/>
    </row>
    <row r="174" spans="2:12" ht="15" customHeight="1">
      <c r="B174" s="107"/>
      <c r="C174" s="76"/>
      <c r="D174" s="77" t="s">
        <v>124</v>
      </c>
      <c r="E174" s="28" t="s">
        <v>72</v>
      </c>
      <c r="F174" s="384">
        <v>95000</v>
      </c>
      <c r="G174" s="528"/>
      <c r="H174" s="372">
        <f t="shared" si="7"/>
        <v>95000</v>
      </c>
      <c r="I174" s="165"/>
      <c r="J174" s="37"/>
      <c r="K174" s="37"/>
      <c r="L174" s="37"/>
    </row>
    <row r="175" spans="2:12" ht="15" customHeight="1">
      <c r="B175" s="107"/>
      <c r="C175" s="76"/>
      <c r="D175" s="77" t="s">
        <v>125</v>
      </c>
      <c r="E175" s="28" t="s">
        <v>73</v>
      </c>
      <c r="F175" s="384">
        <v>50000</v>
      </c>
      <c r="G175" s="528"/>
      <c r="H175" s="372">
        <f t="shared" si="7"/>
        <v>50000</v>
      </c>
      <c r="I175" s="165"/>
      <c r="J175" s="37"/>
      <c r="K175" s="37"/>
      <c r="L175" s="37"/>
    </row>
    <row r="176" spans="2:12" ht="15" customHeight="1">
      <c r="B176" s="107"/>
      <c r="C176" s="76"/>
      <c r="D176" s="76" t="s">
        <v>152</v>
      </c>
      <c r="E176" s="28" t="s">
        <v>74</v>
      </c>
      <c r="F176" s="384">
        <v>1200</v>
      </c>
      <c r="G176" s="528"/>
      <c r="H176" s="372">
        <f t="shared" si="7"/>
        <v>1200</v>
      </c>
      <c r="I176" s="165"/>
      <c r="J176" s="37"/>
      <c r="K176" s="37"/>
      <c r="L176" s="37"/>
    </row>
    <row r="177" spans="2:12" ht="15" customHeight="1">
      <c r="B177" s="107"/>
      <c r="C177" s="76"/>
      <c r="D177" s="77" t="s">
        <v>66</v>
      </c>
      <c r="E177" s="28" t="s">
        <v>67</v>
      </c>
      <c r="F177" s="384">
        <v>48000</v>
      </c>
      <c r="G177" s="528"/>
      <c r="H177" s="372">
        <f t="shared" si="7"/>
        <v>48000</v>
      </c>
      <c r="I177" s="165"/>
      <c r="J177" s="37"/>
      <c r="K177" s="37"/>
      <c r="L177" s="37"/>
    </row>
    <row r="178" spans="2:12" ht="24">
      <c r="B178" s="107"/>
      <c r="C178" s="76"/>
      <c r="D178" s="85">
        <v>4330</v>
      </c>
      <c r="E178" s="28" t="s">
        <v>153</v>
      </c>
      <c r="F178" s="384">
        <v>300000</v>
      </c>
      <c r="G178" s="528"/>
      <c r="H178" s="372">
        <f t="shared" si="7"/>
        <v>300000</v>
      </c>
      <c r="I178" s="165"/>
      <c r="J178" s="37"/>
      <c r="K178" s="37"/>
      <c r="L178" s="37"/>
    </row>
    <row r="179" spans="2:12" ht="15" customHeight="1">
      <c r="B179" s="107"/>
      <c r="C179" s="76"/>
      <c r="D179" s="85">
        <v>4360</v>
      </c>
      <c r="E179" s="28" t="s">
        <v>291</v>
      </c>
      <c r="F179" s="384">
        <v>5000</v>
      </c>
      <c r="G179" s="528"/>
      <c r="H179" s="372">
        <f t="shared" si="7"/>
        <v>5000</v>
      </c>
      <c r="I179" s="165"/>
      <c r="J179" s="37"/>
      <c r="K179" s="37"/>
      <c r="L179" s="37"/>
    </row>
    <row r="180" spans="2:12" ht="15" customHeight="1">
      <c r="B180" s="107"/>
      <c r="C180" s="76"/>
      <c r="D180" s="77" t="s">
        <v>120</v>
      </c>
      <c r="E180" s="28" t="s">
        <v>75</v>
      </c>
      <c r="F180" s="384">
        <v>3000</v>
      </c>
      <c r="G180" s="528"/>
      <c r="H180" s="372">
        <f t="shared" si="7"/>
        <v>3000</v>
      </c>
      <c r="I180" s="165"/>
      <c r="J180" s="37"/>
      <c r="K180" s="37"/>
      <c r="L180" s="37"/>
    </row>
    <row r="181" spans="2:12" ht="15" customHeight="1">
      <c r="B181" s="107"/>
      <c r="C181" s="76"/>
      <c r="D181" s="76">
        <v>4430</v>
      </c>
      <c r="E181" s="28" t="s">
        <v>76</v>
      </c>
      <c r="F181" s="384">
        <v>3500</v>
      </c>
      <c r="G181" s="528"/>
      <c r="H181" s="372">
        <f t="shared" si="7"/>
        <v>3500</v>
      </c>
      <c r="I181" s="165"/>
      <c r="J181" s="37"/>
      <c r="K181" s="37"/>
      <c r="L181" s="37"/>
    </row>
    <row r="182" spans="2:12" ht="15" customHeight="1">
      <c r="B182" s="107"/>
      <c r="C182" s="76"/>
      <c r="D182" s="77" t="s">
        <v>126</v>
      </c>
      <c r="E182" s="28" t="s">
        <v>127</v>
      </c>
      <c r="F182" s="384">
        <v>58100</v>
      </c>
      <c r="G182" s="528"/>
      <c r="H182" s="372">
        <f t="shared" si="7"/>
        <v>58100</v>
      </c>
      <c r="I182" s="165"/>
      <c r="J182" s="37"/>
      <c r="K182" s="37"/>
      <c r="L182" s="37"/>
    </row>
    <row r="183" spans="2:12" ht="15" customHeight="1">
      <c r="B183" s="107"/>
      <c r="C183" s="76"/>
      <c r="D183" s="85">
        <v>4480</v>
      </c>
      <c r="E183" s="28" t="s">
        <v>228</v>
      </c>
      <c r="F183" s="384">
        <v>100</v>
      </c>
      <c r="G183" s="528"/>
      <c r="H183" s="372">
        <f t="shared" si="7"/>
        <v>100</v>
      </c>
      <c r="I183" s="165"/>
      <c r="J183" s="37"/>
      <c r="K183" s="37"/>
      <c r="L183" s="37"/>
    </row>
    <row r="184" spans="2:12" ht="15" customHeight="1">
      <c r="B184" s="107"/>
      <c r="C184" s="76"/>
      <c r="D184" s="85">
        <v>4700</v>
      </c>
      <c r="E184" s="28" t="s">
        <v>128</v>
      </c>
      <c r="F184" s="384">
        <v>800</v>
      </c>
      <c r="G184" s="528"/>
      <c r="H184" s="372">
        <f t="shared" si="7"/>
        <v>800</v>
      </c>
      <c r="I184" s="165"/>
      <c r="J184" s="37"/>
      <c r="K184" s="37"/>
      <c r="L184" s="37"/>
    </row>
    <row r="185" spans="2:12" ht="15" customHeight="1">
      <c r="B185" s="108"/>
      <c r="C185" s="225" t="s">
        <v>143</v>
      </c>
      <c r="D185" s="224"/>
      <c r="E185" s="195" t="s">
        <v>180</v>
      </c>
      <c r="F185" s="374">
        <f>SUM(F186:F200)</f>
        <v>1963900</v>
      </c>
      <c r="G185" s="528"/>
      <c r="H185" s="374">
        <f>SUM(H186:H200)</f>
        <v>1963900</v>
      </c>
      <c r="I185" s="165"/>
      <c r="J185" s="37"/>
      <c r="K185" s="37"/>
      <c r="L185" s="37"/>
    </row>
    <row r="186" spans="2:12" ht="15" customHeight="1">
      <c r="B186" s="107"/>
      <c r="C186" s="76"/>
      <c r="D186" s="77" t="s">
        <v>69</v>
      </c>
      <c r="E186" s="28" t="s">
        <v>239</v>
      </c>
      <c r="F186" s="384">
        <v>77100</v>
      </c>
      <c r="G186" s="528"/>
      <c r="H186" s="372">
        <f aca="true" t="shared" si="8" ref="H186:H200">F186+G186</f>
        <v>77100</v>
      </c>
      <c r="I186" s="165"/>
      <c r="J186" s="37"/>
      <c r="K186" s="37"/>
      <c r="L186" s="37"/>
    </row>
    <row r="187" spans="2:12" ht="15" customHeight="1">
      <c r="B187" s="107"/>
      <c r="C187" s="76"/>
      <c r="D187" s="77" t="s">
        <v>113</v>
      </c>
      <c r="E187" s="28" t="s">
        <v>114</v>
      </c>
      <c r="F187" s="384">
        <v>1290200</v>
      </c>
      <c r="G187" s="528"/>
      <c r="H187" s="372">
        <f t="shared" si="8"/>
        <v>1290200</v>
      </c>
      <c r="I187" s="165"/>
      <c r="J187" s="37"/>
      <c r="K187" s="37"/>
      <c r="L187" s="37"/>
    </row>
    <row r="188" spans="2:12" ht="15" customHeight="1">
      <c r="B188" s="107"/>
      <c r="C188" s="76"/>
      <c r="D188" s="77" t="s">
        <v>123</v>
      </c>
      <c r="E188" s="28" t="s">
        <v>70</v>
      </c>
      <c r="F188" s="384">
        <v>101200</v>
      </c>
      <c r="G188" s="528"/>
      <c r="H188" s="372">
        <f t="shared" si="8"/>
        <v>101200</v>
      </c>
      <c r="I188" s="165"/>
      <c r="J188" s="37"/>
      <c r="K188" s="37"/>
      <c r="L188" s="37"/>
    </row>
    <row r="189" spans="2:12" ht="15" customHeight="1">
      <c r="B189" s="107"/>
      <c r="C189" s="76"/>
      <c r="D189" s="77" t="s">
        <v>115</v>
      </c>
      <c r="E189" s="28" t="s">
        <v>116</v>
      </c>
      <c r="F189" s="384">
        <v>249000</v>
      </c>
      <c r="G189" s="528"/>
      <c r="H189" s="372">
        <f t="shared" si="8"/>
        <v>249000</v>
      </c>
      <c r="I189" s="165"/>
      <c r="J189" s="37"/>
      <c r="K189" s="37"/>
      <c r="L189" s="37"/>
    </row>
    <row r="190" spans="2:12" ht="15" customHeight="1">
      <c r="B190" s="107"/>
      <c r="C190" s="76"/>
      <c r="D190" s="77" t="s">
        <v>117</v>
      </c>
      <c r="E190" s="28" t="s">
        <v>118</v>
      </c>
      <c r="F190" s="384">
        <v>35500</v>
      </c>
      <c r="G190" s="528"/>
      <c r="H190" s="372">
        <f t="shared" si="8"/>
        <v>35500</v>
      </c>
      <c r="I190" s="165"/>
      <c r="J190" s="37"/>
      <c r="K190" s="37"/>
      <c r="L190" s="37"/>
    </row>
    <row r="191" spans="2:12" ht="15" customHeight="1">
      <c r="B191" s="107"/>
      <c r="C191" s="76"/>
      <c r="D191" s="76">
        <v>4170</v>
      </c>
      <c r="E191" s="28" t="s">
        <v>71</v>
      </c>
      <c r="F191" s="384">
        <v>4000</v>
      </c>
      <c r="G191" s="528"/>
      <c r="H191" s="372">
        <f t="shared" si="8"/>
        <v>4000</v>
      </c>
      <c r="I191" s="165"/>
      <c r="J191" s="37"/>
      <c r="K191" s="37"/>
      <c r="L191" s="37"/>
    </row>
    <row r="192" spans="2:12" ht="15" customHeight="1">
      <c r="B192" s="107"/>
      <c r="C192" s="76"/>
      <c r="D192" s="77" t="s">
        <v>100</v>
      </c>
      <c r="E192" s="28" t="s">
        <v>68</v>
      </c>
      <c r="F192" s="384">
        <v>20000</v>
      </c>
      <c r="G192" s="528"/>
      <c r="H192" s="372">
        <f t="shared" si="8"/>
        <v>20000</v>
      </c>
      <c r="I192" s="165"/>
      <c r="J192" s="37"/>
      <c r="K192" s="37"/>
      <c r="L192" s="37"/>
    </row>
    <row r="193" spans="2:12" ht="15" customHeight="1">
      <c r="B193" s="107"/>
      <c r="C193" s="76"/>
      <c r="D193" s="77" t="s">
        <v>140</v>
      </c>
      <c r="E193" s="28" t="s">
        <v>322</v>
      </c>
      <c r="F193" s="384">
        <v>6000</v>
      </c>
      <c r="G193" s="528"/>
      <c r="H193" s="372">
        <f t="shared" si="8"/>
        <v>6000</v>
      </c>
      <c r="I193" s="165"/>
      <c r="J193" s="37"/>
      <c r="K193" s="37"/>
      <c r="L193" s="37"/>
    </row>
    <row r="194" spans="2:12" ht="15" customHeight="1">
      <c r="B194" s="107"/>
      <c r="C194" s="76"/>
      <c r="D194" s="77" t="s">
        <v>124</v>
      </c>
      <c r="E194" s="28" t="s">
        <v>72</v>
      </c>
      <c r="F194" s="384">
        <v>28000</v>
      </c>
      <c r="G194" s="528"/>
      <c r="H194" s="372">
        <f t="shared" si="8"/>
        <v>28000</v>
      </c>
      <c r="I194" s="165"/>
      <c r="J194" s="37"/>
      <c r="K194" s="37"/>
      <c r="L194" s="37"/>
    </row>
    <row r="195" spans="2:12" ht="15" customHeight="1">
      <c r="B195" s="107"/>
      <c r="C195" s="76"/>
      <c r="D195" s="77" t="s">
        <v>125</v>
      </c>
      <c r="E195" s="28" t="s">
        <v>73</v>
      </c>
      <c r="F195" s="384">
        <v>35000</v>
      </c>
      <c r="G195" s="528"/>
      <c r="H195" s="372">
        <f t="shared" si="8"/>
        <v>35000</v>
      </c>
      <c r="I195" s="165"/>
      <c r="J195" s="37"/>
      <c r="K195" s="37"/>
      <c r="L195" s="37"/>
    </row>
    <row r="196" spans="2:12" ht="15" customHeight="1">
      <c r="B196" s="107"/>
      <c r="C196" s="76"/>
      <c r="D196" s="76" t="s">
        <v>152</v>
      </c>
      <c r="E196" s="28" t="s">
        <v>74</v>
      </c>
      <c r="F196" s="384">
        <v>2300</v>
      </c>
      <c r="G196" s="528"/>
      <c r="H196" s="372">
        <f t="shared" si="8"/>
        <v>2300</v>
      </c>
      <c r="I196" s="165"/>
      <c r="J196" s="37"/>
      <c r="K196" s="37"/>
      <c r="L196" s="37"/>
    </row>
    <row r="197" spans="2:12" ht="15" customHeight="1">
      <c r="B197" s="107"/>
      <c r="C197" s="76"/>
      <c r="D197" s="77" t="s">
        <v>66</v>
      </c>
      <c r="E197" s="28" t="s">
        <v>67</v>
      </c>
      <c r="F197" s="384">
        <v>33000</v>
      </c>
      <c r="G197" s="528"/>
      <c r="H197" s="372">
        <f t="shared" si="8"/>
        <v>33000</v>
      </c>
      <c r="I197" s="165"/>
      <c r="J197" s="37"/>
      <c r="K197" s="37"/>
      <c r="L197" s="37"/>
    </row>
    <row r="198" spans="2:12" ht="15" customHeight="1">
      <c r="B198" s="107"/>
      <c r="C198" s="76"/>
      <c r="D198" s="85">
        <v>4360</v>
      </c>
      <c r="E198" s="28" t="s">
        <v>291</v>
      </c>
      <c r="F198" s="384">
        <v>6000</v>
      </c>
      <c r="G198" s="528"/>
      <c r="H198" s="372">
        <f t="shared" si="8"/>
        <v>6000</v>
      </c>
      <c r="I198" s="165"/>
      <c r="J198" s="37"/>
      <c r="K198" s="37"/>
      <c r="L198" s="37"/>
    </row>
    <row r="199" spans="2:12" ht="15" customHeight="1">
      <c r="B199" s="107"/>
      <c r="C199" s="76"/>
      <c r="D199" s="77" t="s">
        <v>105</v>
      </c>
      <c r="E199" s="28" t="s">
        <v>76</v>
      </c>
      <c r="F199" s="384">
        <v>4500</v>
      </c>
      <c r="G199" s="528"/>
      <c r="H199" s="372">
        <f t="shared" si="8"/>
        <v>4500</v>
      </c>
      <c r="I199" s="165"/>
      <c r="J199" s="37"/>
      <c r="K199" s="37"/>
      <c r="L199" s="37"/>
    </row>
    <row r="200" spans="2:12" ht="15" customHeight="1">
      <c r="B200" s="107"/>
      <c r="C200" s="76"/>
      <c r="D200" s="77" t="s">
        <v>126</v>
      </c>
      <c r="E200" s="28" t="s">
        <v>127</v>
      </c>
      <c r="F200" s="384">
        <v>72100</v>
      </c>
      <c r="G200" s="528"/>
      <c r="H200" s="372">
        <f t="shared" si="8"/>
        <v>72100</v>
      </c>
      <c r="I200" s="165"/>
      <c r="J200" s="37"/>
      <c r="K200" s="37"/>
      <c r="L200" s="37"/>
    </row>
    <row r="201" spans="2:12" ht="15" customHeight="1">
      <c r="B201" s="108"/>
      <c r="C201" s="225" t="s">
        <v>144</v>
      </c>
      <c r="D201" s="224"/>
      <c r="E201" s="195" t="s">
        <v>201</v>
      </c>
      <c r="F201" s="374">
        <f>SUM(F202:F213)</f>
        <v>443400</v>
      </c>
      <c r="G201" s="528"/>
      <c r="H201" s="374">
        <f>SUM(H202:H213)</f>
        <v>443400</v>
      </c>
      <c r="I201" s="165"/>
      <c r="J201" s="37"/>
      <c r="K201" s="37"/>
      <c r="L201" s="37"/>
    </row>
    <row r="202" spans="2:12" ht="15" customHeight="1">
      <c r="B202" s="108"/>
      <c r="C202" s="78"/>
      <c r="D202" s="77" t="s">
        <v>69</v>
      </c>
      <c r="E202" s="28" t="s">
        <v>239</v>
      </c>
      <c r="F202" s="384">
        <v>200</v>
      </c>
      <c r="G202" s="528"/>
      <c r="H202" s="372">
        <f aca="true" t="shared" si="9" ref="H202:H213">F202+G202</f>
        <v>200</v>
      </c>
      <c r="I202" s="165"/>
      <c r="J202" s="37"/>
      <c r="K202" s="37"/>
      <c r="L202" s="37"/>
    </row>
    <row r="203" spans="2:12" ht="15" customHeight="1">
      <c r="B203" s="108"/>
      <c r="C203" s="78"/>
      <c r="D203" s="77" t="s">
        <v>113</v>
      </c>
      <c r="E203" s="28" t="s">
        <v>114</v>
      </c>
      <c r="F203" s="384">
        <v>45000</v>
      </c>
      <c r="G203" s="528"/>
      <c r="H203" s="372">
        <f t="shared" si="9"/>
        <v>45000</v>
      </c>
      <c r="I203" s="165"/>
      <c r="J203" s="37"/>
      <c r="K203" s="37"/>
      <c r="L203" s="37"/>
    </row>
    <row r="204" spans="2:12" ht="15" customHeight="1">
      <c r="B204" s="108"/>
      <c r="C204" s="78"/>
      <c r="D204" s="77" t="s">
        <v>123</v>
      </c>
      <c r="E204" s="28" t="s">
        <v>70</v>
      </c>
      <c r="F204" s="384">
        <v>5000</v>
      </c>
      <c r="G204" s="528"/>
      <c r="H204" s="372">
        <f t="shared" si="9"/>
        <v>5000</v>
      </c>
      <c r="I204" s="165"/>
      <c r="J204" s="37"/>
      <c r="K204" s="37"/>
      <c r="L204" s="37"/>
    </row>
    <row r="205" spans="2:12" ht="15" customHeight="1">
      <c r="B205" s="107"/>
      <c r="C205" s="76"/>
      <c r="D205" s="77" t="s">
        <v>115</v>
      </c>
      <c r="E205" s="28" t="s">
        <v>116</v>
      </c>
      <c r="F205" s="384">
        <v>8200</v>
      </c>
      <c r="G205" s="528"/>
      <c r="H205" s="372">
        <f t="shared" si="9"/>
        <v>8200</v>
      </c>
      <c r="I205" s="165"/>
      <c r="J205" s="37"/>
      <c r="K205" s="37"/>
      <c r="L205" s="37"/>
    </row>
    <row r="206" spans="2:12" ht="15" customHeight="1">
      <c r="B206" s="107"/>
      <c r="C206" s="76"/>
      <c r="D206" s="77" t="s">
        <v>117</v>
      </c>
      <c r="E206" s="28" t="s">
        <v>118</v>
      </c>
      <c r="F206" s="384">
        <v>1300</v>
      </c>
      <c r="G206" s="528"/>
      <c r="H206" s="372">
        <f t="shared" si="9"/>
        <v>1300</v>
      </c>
      <c r="I206" s="165"/>
      <c r="J206" s="37"/>
      <c r="K206" s="37"/>
      <c r="L206" s="37"/>
    </row>
    <row r="207" spans="2:12" ht="15" customHeight="1">
      <c r="B207" s="107"/>
      <c r="C207" s="76"/>
      <c r="D207" s="76">
        <v>4170</v>
      </c>
      <c r="E207" s="28" t="s">
        <v>71</v>
      </c>
      <c r="F207" s="384">
        <v>10000</v>
      </c>
      <c r="G207" s="528"/>
      <c r="H207" s="372">
        <f t="shared" si="9"/>
        <v>10000</v>
      </c>
      <c r="I207" s="165"/>
      <c r="J207" s="37"/>
      <c r="K207" s="37"/>
      <c r="L207" s="37"/>
    </row>
    <row r="208" spans="2:12" ht="15" customHeight="1">
      <c r="B208" s="107"/>
      <c r="C208" s="76"/>
      <c r="D208" s="76" t="s">
        <v>100</v>
      </c>
      <c r="E208" s="28" t="s">
        <v>68</v>
      </c>
      <c r="F208" s="384">
        <v>10000</v>
      </c>
      <c r="G208" s="528"/>
      <c r="H208" s="372">
        <f t="shared" si="9"/>
        <v>10000</v>
      </c>
      <c r="I208" s="165"/>
      <c r="J208" s="37"/>
      <c r="K208" s="37"/>
      <c r="L208" s="37"/>
    </row>
    <row r="209" spans="2:12" ht="15" customHeight="1">
      <c r="B209" s="107"/>
      <c r="C209" s="76"/>
      <c r="D209" s="77" t="s">
        <v>125</v>
      </c>
      <c r="E209" s="28" t="s">
        <v>73</v>
      </c>
      <c r="F209" s="384">
        <v>10000</v>
      </c>
      <c r="G209" s="528"/>
      <c r="H209" s="372">
        <f t="shared" si="9"/>
        <v>10000</v>
      </c>
      <c r="I209" s="165"/>
      <c r="J209" s="37"/>
      <c r="K209" s="37"/>
      <c r="L209" s="37"/>
    </row>
    <row r="210" spans="2:12" ht="15" customHeight="1">
      <c r="B210" s="107"/>
      <c r="C210" s="76"/>
      <c r="D210" s="76" t="s">
        <v>152</v>
      </c>
      <c r="E210" s="28" t="s">
        <v>74</v>
      </c>
      <c r="F210" s="384">
        <v>500</v>
      </c>
      <c r="G210" s="528"/>
      <c r="H210" s="372">
        <f t="shared" si="9"/>
        <v>500</v>
      </c>
      <c r="I210" s="165"/>
      <c r="J210" s="37"/>
      <c r="K210" s="37"/>
      <c r="L210" s="37"/>
    </row>
    <row r="211" spans="2:12" ht="15" customHeight="1">
      <c r="B211" s="107"/>
      <c r="C211" s="76"/>
      <c r="D211" s="77" t="s">
        <v>66</v>
      </c>
      <c r="E211" s="28" t="s">
        <v>67</v>
      </c>
      <c r="F211" s="384">
        <v>350000</v>
      </c>
      <c r="G211" s="528"/>
      <c r="H211" s="372">
        <f t="shared" si="9"/>
        <v>350000</v>
      </c>
      <c r="I211" s="165"/>
      <c r="J211" s="37"/>
      <c r="K211" s="37"/>
      <c r="L211" s="37"/>
    </row>
    <row r="212" spans="2:12" ht="15" customHeight="1">
      <c r="B212" s="107"/>
      <c r="C212" s="76"/>
      <c r="D212" s="77" t="s">
        <v>105</v>
      </c>
      <c r="E212" s="28" t="s">
        <v>76</v>
      </c>
      <c r="F212" s="384">
        <v>2000</v>
      </c>
      <c r="G212" s="528"/>
      <c r="H212" s="372">
        <f t="shared" si="9"/>
        <v>2000</v>
      </c>
      <c r="I212" s="165"/>
      <c r="J212" s="37"/>
      <c r="K212" s="37"/>
      <c r="L212" s="37"/>
    </row>
    <row r="213" spans="2:12" ht="15" customHeight="1">
      <c r="B213" s="107"/>
      <c r="C213" s="76"/>
      <c r="D213" s="77" t="s">
        <v>126</v>
      </c>
      <c r="E213" s="28" t="s">
        <v>127</v>
      </c>
      <c r="F213" s="384">
        <v>1200</v>
      </c>
      <c r="G213" s="528"/>
      <c r="H213" s="372">
        <f t="shared" si="9"/>
        <v>1200</v>
      </c>
      <c r="I213" s="165"/>
      <c r="J213" s="37"/>
      <c r="K213" s="37"/>
      <c r="L213" s="37"/>
    </row>
    <row r="214" spans="2:12" ht="15" customHeight="1">
      <c r="B214" s="108"/>
      <c r="C214" s="225" t="s">
        <v>145</v>
      </c>
      <c r="D214" s="224"/>
      <c r="E214" s="195" t="s">
        <v>202</v>
      </c>
      <c r="F214" s="374">
        <f>SUM(F215:F215)</f>
        <v>52300</v>
      </c>
      <c r="G214" s="528"/>
      <c r="H214" s="374">
        <f>SUM(H215:H215)</f>
        <v>52300</v>
      </c>
      <c r="I214" s="165"/>
      <c r="J214" s="37"/>
      <c r="K214" s="37"/>
      <c r="L214" s="37"/>
    </row>
    <row r="215" spans="2:12" ht="15" customHeight="1">
      <c r="B215" s="107"/>
      <c r="C215" s="76"/>
      <c r="D215" s="85">
        <v>4700</v>
      </c>
      <c r="E215" s="28" t="s">
        <v>128</v>
      </c>
      <c r="F215" s="373">
        <v>52300</v>
      </c>
      <c r="G215" s="528"/>
      <c r="H215" s="372">
        <f>F215+G215</f>
        <v>52300</v>
      </c>
      <c r="I215" s="165"/>
      <c r="J215" s="37"/>
      <c r="K215" s="37"/>
      <c r="L215" s="37"/>
    </row>
    <row r="216" spans="2:12" ht="15" customHeight="1">
      <c r="B216" s="107"/>
      <c r="C216" s="225" t="s">
        <v>284</v>
      </c>
      <c r="D216" s="224"/>
      <c r="E216" s="195" t="s">
        <v>292</v>
      </c>
      <c r="F216" s="374">
        <f>SUM(F217:F227)</f>
        <v>255000</v>
      </c>
      <c r="G216" s="528"/>
      <c r="H216" s="374">
        <f>SUM(H217:H227)</f>
        <v>255000</v>
      </c>
      <c r="I216" s="165"/>
      <c r="J216" s="37"/>
      <c r="K216" s="37"/>
      <c r="L216" s="37"/>
    </row>
    <row r="217" spans="2:12" ht="15" customHeight="1">
      <c r="B217" s="107"/>
      <c r="C217" s="76"/>
      <c r="D217" s="77" t="s">
        <v>69</v>
      </c>
      <c r="E217" s="28" t="s">
        <v>239</v>
      </c>
      <c r="F217" s="373">
        <v>1000</v>
      </c>
      <c r="G217" s="528"/>
      <c r="H217" s="372">
        <f aca="true" t="shared" si="10" ref="H217:H227">F217+G217</f>
        <v>1000</v>
      </c>
      <c r="I217" s="165"/>
      <c r="J217" s="37"/>
      <c r="K217" s="37"/>
      <c r="L217" s="37"/>
    </row>
    <row r="218" spans="2:12" ht="15" customHeight="1">
      <c r="B218" s="107"/>
      <c r="C218" s="76"/>
      <c r="D218" s="77" t="s">
        <v>113</v>
      </c>
      <c r="E218" s="28" t="s">
        <v>114</v>
      </c>
      <c r="F218" s="373">
        <v>99200</v>
      </c>
      <c r="G218" s="528"/>
      <c r="H218" s="372">
        <f t="shared" si="10"/>
        <v>99200</v>
      </c>
      <c r="I218" s="165"/>
      <c r="J218" s="37"/>
      <c r="K218" s="37"/>
      <c r="L218" s="37"/>
    </row>
    <row r="219" spans="2:12" ht="15" customHeight="1">
      <c r="B219" s="107"/>
      <c r="C219" s="76"/>
      <c r="D219" s="77" t="s">
        <v>123</v>
      </c>
      <c r="E219" s="28" t="s">
        <v>70</v>
      </c>
      <c r="F219" s="373">
        <v>8000</v>
      </c>
      <c r="G219" s="528"/>
      <c r="H219" s="372">
        <f t="shared" si="10"/>
        <v>8000</v>
      </c>
      <c r="I219" s="165"/>
      <c r="J219" s="37"/>
      <c r="K219" s="37"/>
      <c r="L219" s="37"/>
    </row>
    <row r="220" spans="2:12" ht="15" customHeight="1">
      <c r="B220" s="107"/>
      <c r="C220" s="76"/>
      <c r="D220" s="77" t="s">
        <v>115</v>
      </c>
      <c r="E220" s="28" t="s">
        <v>116</v>
      </c>
      <c r="F220" s="373">
        <v>18400</v>
      </c>
      <c r="G220" s="528"/>
      <c r="H220" s="372">
        <f t="shared" si="10"/>
        <v>18400</v>
      </c>
      <c r="I220" s="165"/>
      <c r="J220" s="37"/>
      <c r="K220" s="37"/>
      <c r="L220" s="37"/>
    </row>
    <row r="221" spans="2:12" ht="15" customHeight="1">
      <c r="B221" s="107"/>
      <c r="C221" s="76"/>
      <c r="D221" s="77" t="s">
        <v>117</v>
      </c>
      <c r="E221" s="28" t="s">
        <v>118</v>
      </c>
      <c r="F221" s="373">
        <v>2700</v>
      </c>
      <c r="G221" s="528"/>
      <c r="H221" s="372">
        <f t="shared" si="10"/>
        <v>2700</v>
      </c>
      <c r="I221" s="165"/>
      <c r="J221" s="37"/>
      <c r="K221" s="37"/>
      <c r="L221" s="37"/>
    </row>
    <row r="222" spans="2:12" ht="15" customHeight="1">
      <c r="B222" s="107"/>
      <c r="C222" s="76"/>
      <c r="D222" s="76">
        <v>4170</v>
      </c>
      <c r="E222" s="28" t="s">
        <v>71</v>
      </c>
      <c r="F222" s="373">
        <v>1000</v>
      </c>
      <c r="G222" s="528"/>
      <c r="H222" s="372">
        <f t="shared" si="10"/>
        <v>1000</v>
      </c>
      <c r="I222" s="165"/>
      <c r="J222" s="37"/>
      <c r="K222" s="37"/>
      <c r="L222" s="37"/>
    </row>
    <row r="223" spans="2:12" ht="15" customHeight="1">
      <c r="B223" s="107"/>
      <c r="C223" s="76"/>
      <c r="D223" s="77" t="s">
        <v>100</v>
      </c>
      <c r="E223" s="28" t="s">
        <v>68</v>
      </c>
      <c r="F223" s="373">
        <v>10000</v>
      </c>
      <c r="G223" s="528"/>
      <c r="H223" s="372">
        <f t="shared" si="10"/>
        <v>10000</v>
      </c>
      <c r="I223" s="165"/>
      <c r="J223" s="37"/>
      <c r="K223" s="37"/>
      <c r="L223" s="37"/>
    </row>
    <row r="224" spans="2:12" ht="15" customHeight="1">
      <c r="B224" s="107"/>
      <c r="C224" s="76"/>
      <c r="D224" s="85">
        <v>4220</v>
      </c>
      <c r="E224" s="28" t="s">
        <v>150</v>
      </c>
      <c r="F224" s="373">
        <v>110000</v>
      </c>
      <c r="G224" s="528"/>
      <c r="H224" s="372">
        <f t="shared" si="10"/>
        <v>110000</v>
      </c>
      <c r="I224" s="165"/>
      <c r="J224" s="37"/>
      <c r="K224" s="37"/>
      <c r="L224" s="37"/>
    </row>
    <row r="225" spans="2:12" ht="15" customHeight="1">
      <c r="B225" s="107"/>
      <c r="C225" s="76"/>
      <c r="D225" s="76" t="s">
        <v>152</v>
      </c>
      <c r="E225" s="28" t="s">
        <v>74</v>
      </c>
      <c r="F225" s="373">
        <v>300</v>
      </c>
      <c r="G225" s="528"/>
      <c r="H225" s="372">
        <f t="shared" si="10"/>
        <v>300</v>
      </c>
      <c r="I225" s="165"/>
      <c r="J225" s="37"/>
      <c r="K225" s="37"/>
      <c r="L225" s="37"/>
    </row>
    <row r="226" spans="2:12" ht="15" customHeight="1">
      <c r="B226" s="107"/>
      <c r="C226" s="76"/>
      <c r="D226" s="77" t="s">
        <v>126</v>
      </c>
      <c r="E226" s="28" t="s">
        <v>127</v>
      </c>
      <c r="F226" s="373">
        <v>3600</v>
      </c>
      <c r="G226" s="528"/>
      <c r="H226" s="372">
        <f t="shared" si="10"/>
        <v>3600</v>
      </c>
      <c r="I226" s="165"/>
      <c r="J226" s="37"/>
      <c r="K226" s="37"/>
      <c r="L226" s="37"/>
    </row>
    <row r="227" spans="2:12" ht="15" customHeight="1">
      <c r="B227" s="107"/>
      <c r="C227" s="76"/>
      <c r="D227" s="85">
        <v>4700</v>
      </c>
      <c r="E227" s="28" t="s">
        <v>128</v>
      </c>
      <c r="F227" s="373">
        <v>800</v>
      </c>
      <c r="G227" s="528"/>
      <c r="H227" s="372">
        <f t="shared" si="10"/>
        <v>800</v>
      </c>
      <c r="I227" s="165"/>
      <c r="J227" s="37"/>
      <c r="K227" s="37"/>
      <c r="L227" s="37"/>
    </row>
    <row r="228" spans="2:12" ht="63.75">
      <c r="B228" s="107"/>
      <c r="C228" s="225" t="s">
        <v>285</v>
      </c>
      <c r="D228" s="85"/>
      <c r="E228" s="195" t="s">
        <v>293</v>
      </c>
      <c r="F228" s="374">
        <f>SUM(F229:F233)</f>
        <v>42000</v>
      </c>
      <c r="G228" s="528"/>
      <c r="H228" s="374">
        <f>SUM(H229:H233)</f>
        <v>42000</v>
      </c>
      <c r="I228" s="165"/>
      <c r="J228" s="37"/>
      <c r="K228" s="37"/>
      <c r="L228" s="37"/>
    </row>
    <row r="229" spans="2:12" ht="15" customHeight="1">
      <c r="B229" s="107"/>
      <c r="C229" s="76"/>
      <c r="D229" s="77" t="s">
        <v>113</v>
      </c>
      <c r="E229" s="28" t="s">
        <v>114</v>
      </c>
      <c r="F229" s="373">
        <v>31100</v>
      </c>
      <c r="G229" s="528"/>
      <c r="H229" s="372">
        <f>F229+G229</f>
        <v>31100</v>
      </c>
      <c r="I229" s="165"/>
      <c r="J229" s="37"/>
      <c r="K229" s="37"/>
      <c r="L229" s="37"/>
    </row>
    <row r="230" spans="2:12" ht="15" customHeight="1">
      <c r="B230" s="107"/>
      <c r="C230" s="76"/>
      <c r="D230" s="77" t="s">
        <v>123</v>
      </c>
      <c r="E230" s="28" t="s">
        <v>70</v>
      </c>
      <c r="F230" s="373">
        <v>1100</v>
      </c>
      <c r="G230" s="528"/>
      <c r="H230" s="372">
        <f>F230+G230</f>
        <v>1100</v>
      </c>
      <c r="I230" s="165"/>
      <c r="J230" s="37"/>
      <c r="K230" s="37"/>
      <c r="L230" s="37"/>
    </row>
    <row r="231" spans="2:12" ht="15" customHeight="1">
      <c r="B231" s="107"/>
      <c r="C231" s="76"/>
      <c r="D231" s="77" t="s">
        <v>115</v>
      </c>
      <c r="E231" s="28" t="s">
        <v>116</v>
      </c>
      <c r="F231" s="373">
        <v>5300</v>
      </c>
      <c r="G231" s="528"/>
      <c r="H231" s="372">
        <f>F231+G231</f>
        <v>5300</v>
      </c>
      <c r="I231" s="165"/>
      <c r="J231" s="37"/>
      <c r="K231" s="37"/>
      <c r="L231" s="37"/>
    </row>
    <row r="232" spans="2:12" ht="15" customHeight="1">
      <c r="B232" s="107"/>
      <c r="C232" s="76"/>
      <c r="D232" s="77" t="s">
        <v>117</v>
      </c>
      <c r="E232" s="28" t="s">
        <v>118</v>
      </c>
      <c r="F232" s="373">
        <v>800</v>
      </c>
      <c r="G232" s="528"/>
      <c r="H232" s="372">
        <f>F232+G232</f>
        <v>800</v>
      </c>
      <c r="I232" s="165"/>
      <c r="J232" s="37"/>
      <c r="K232" s="37"/>
      <c r="L232" s="37"/>
    </row>
    <row r="233" spans="2:12" ht="15" customHeight="1">
      <c r="B233" s="107"/>
      <c r="C233" s="76"/>
      <c r="D233" s="77" t="s">
        <v>140</v>
      </c>
      <c r="E233" s="28" t="s">
        <v>322</v>
      </c>
      <c r="F233" s="373">
        <v>3700</v>
      </c>
      <c r="G233" s="528"/>
      <c r="H233" s="372">
        <f>F233+G233</f>
        <v>3700</v>
      </c>
      <c r="I233" s="165"/>
      <c r="J233" s="37"/>
      <c r="K233" s="37"/>
      <c r="L233" s="37"/>
    </row>
    <row r="234" spans="2:12" ht="38.25">
      <c r="B234" s="107"/>
      <c r="C234" s="225" t="s">
        <v>286</v>
      </c>
      <c r="D234" s="85"/>
      <c r="E234" s="195" t="s">
        <v>441</v>
      </c>
      <c r="F234" s="374">
        <f>SUM(F235:F240)</f>
        <v>479100</v>
      </c>
      <c r="G234" s="374">
        <f>SUM(G235:G240)</f>
        <v>-151000</v>
      </c>
      <c r="H234" s="374">
        <f>SUM(H235:H240)</f>
        <v>328100</v>
      </c>
      <c r="I234" s="165"/>
      <c r="J234" s="37"/>
      <c r="K234" s="37"/>
      <c r="L234" s="37"/>
    </row>
    <row r="235" spans="2:12" ht="14.25" customHeight="1">
      <c r="B235" s="107"/>
      <c r="C235" s="76"/>
      <c r="D235" s="77" t="s">
        <v>113</v>
      </c>
      <c r="E235" s="28" t="s">
        <v>114</v>
      </c>
      <c r="F235" s="373">
        <v>354900</v>
      </c>
      <c r="G235" s="535">
        <v>-111600</v>
      </c>
      <c r="H235" s="372">
        <f aca="true" t="shared" si="11" ref="H235:H247">F235+G235</f>
        <v>243300</v>
      </c>
      <c r="I235" s="525" t="s">
        <v>442</v>
      </c>
      <c r="J235" s="37"/>
      <c r="K235" s="37"/>
      <c r="L235" s="37"/>
    </row>
    <row r="236" spans="2:12" ht="14.25" customHeight="1">
      <c r="B236" s="107"/>
      <c r="C236" s="225"/>
      <c r="D236" s="77" t="s">
        <v>123</v>
      </c>
      <c r="E236" s="28" t="s">
        <v>70</v>
      </c>
      <c r="F236" s="373">
        <v>23500</v>
      </c>
      <c r="G236" s="535">
        <v>-7000</v>
      </c>
      <c r="H236" s="372">
        <f t="shared" si="11"/>
        <v>16500</v>
      </c>
      <c r="I236" s="525" t="s">
        <v>442</v>
      </c>
      <c r="J236" s="37"/>
      <c r="K236" s="37"/>
      <c r="L236" s="37"/>
    </row>
    <row r="237" spans="2:12" ht="14.25" customHeight="1">
      <c r="B237" s="107"/>
      <c r="C237" s="76"/>
      <c r="D237" s="77" t="s">
        <v>115</v>
      </c>
      <c r="E237" s="28" t="s">
        <v>116</v>
      </c>
      <c r="F237" s="373">
        <v>61700</v>
      </c>
      <c r="G237" s="535">
        <v>-19500</v>
      </c>
      <c r="H237" s="372">
        <f t="shared" si="11"/>
        <v>42200</v>
      </c>
      <c r="I237" s="525" t="s">
        <v>442</v>
      </c>
      <c r="J237" s="37"/>
      <c r="K237" s="37"/>
      <c r="L237" s="37"/>
    </row>
    <row r="238" spans="2:12" ht="14.25" customHeight="1">
      <c r="B238" s="107"/>
      <c r="C238" s="76"/>
      <c r="D238" s="77" t="s">
        <v>117</v>
      </c>
      <c r="E238" s="28" t="s">
        <v>118</v>
      </c>
      <c r="F238" s="373">
        <v>9000</v>
      </c>
      <c r="G238" s="535">
        <v>-2800</v>
      </c>
      <c r="H238" s="372">
        <f t="shared" si="11"/>
        <v>6200</v>
      </c>
      <c r="I238" s="525" t="s">
        <v>442</v>
      </c>
      <c r="J238" s="37"/>
      <c r="K238" s="37"/>
      <c r="L238" s="37"/>
    </row>
    <row r="239" spans="2:12" ht="14.25" customHeight="1">
      <c r="B239" s="107"/>
      <c r="C239" s="76"/>
      <c r="D239" s="77" t="s">
        <v>140</v>
      </c>
      <c r="E239" s="28" t="s">
        <v>322</v>
      </c>
      <c r="F239" s="373">
        <v>26000</v>
      </c>
      <c r="G239" s="535">
        <v>-8600</v>
      </c>
      <c r="H239" s="372">
        <f t="shared" si="11"/>
        <v>17400</v>
      </c>
      <c r="I239" s="525" t="s">
        <v>442</v>
      </c>
      <c r="J239" s="37"/>
      <c r="K239" s="37"/>
      <c r="L239" s="37"/>
    </row>
    <row r="240" spans="2:12" ht="14.25" customHeight="1">
      <c r="B240" s="107"/>
      <c r="C240" s="76"/>
      <c r="D240" s="77" t="s">
        <v>120</v>
      </c>
      <c r="E240" s="28" t="s">
        <v>75</v>
      </c>
      <c r="F240" s="373">
        <v>4000</v>
      </c>
      <c r="G240" s="523">
        <v>-1500</v>
      </c>
      <c r="H240" s="372">
        <f t="shared" si="11"/>
        <v>2500</v>
      </c>
      <c r="I240" s="525" t="s">
        <v>442</v>
      </c>
      <c r="J240" s="37"/>
      <c r="K240" s="37"/>
      <c r="L240" s="37"/>
    </row>
    <row r="241" spans="2:12" ht="95.25" customHeight="1">
      <c r="B241" s="107"/>
      <c r="C241" s="225" t="s">
        <v>444</v>
      </c>
      <c r="D241" s="85"/>
      <c r="E241" s="544" t="s">
        <v>445</v>
      </c>
      <c r="F241" s="374">
        <f>SUM(F242:F247)</f>
        <v>0</v>
      </c>
      <c r="G241" s="374">
        <f>SUM(G242:G247)</f>
        <v>151000</v>
      </c>
      <c r="H241" s="374">
        <f>SUM(H242:H247)</f>
        <v>151000</v>
      </c>
      <c r="I241" s="165"/>
      <c r="J241" s="37"/>
      <c r="K241" s="37"/>
      <c r="L241" s="37"/>
    </row>
    <row r="242" spans="2:12" ht="14.25" customHeight="1">
      <c r="B242" s="107"/>
      <c r="C242" s="225"/>
      <c r="D242" s="77" t="s">
        <v>113</v>
      </c>
      <c r="E242" s="28" t="s">
        <v>114</v>
      </c>
      <c r="F242" s="373">
        <v>0</v>
      </c>
      <c r="G242" s="535">
        <v>111600</v>
      </c>
      <c r="H242" s="372">
        <f t="shared" si="11"/>
        <v>111600</v>
      </c>
      <c r="I242" s="525" t="s">
        <v>442</v>
      </c>
      <c r="J242" s="37"/>
      <c r="K242" s="37"/>
      <c r="L242" s="37"/>
    </row>
    <row r="243" spans="2:12" ht="14.25" customHeight="1">
      <c r="B243" s="107"/>
      <c r="C243" s="225"/>
      <c r="D243" s="77" t="s">
        <v>123</v>
      </c>
      <c r="E243" s="28" t="s">
        <v>70</v>
      </c>
      <c r="F243" s="373">
        <v>0</v>
      </c>
      <c r="G243" s="535">
        <v>7000</v>
      </c>
      <c r="H243" s="372">
        <f t="shared" si="11"/>
        <v>7000</v>
      </c>
      <c r="I243" s="525" t="s">
        <v>442</v>
      </c>
      <c r="J243" s="37"/>
      <c r="K243" s="37"/>
      <c r="L243" s="37"/>
    </row>
    <row r="244" spans="2:12" ht="14.25" customHeight="1">
      <c r="B244" s="107"/>
      <c r="C244" s="225"/>
      <c r="D244" s="77" t="s">
        <v>115</v>
      </c>
      <c r="E244" s="28" t="s">
        <v>116</v>
      </c>
      <c r="F244" s="373">
        <v>0</v>
      </c>
      <c r="G244" s="535">
        <v>19500</v>
      </c>
      <c r="H244" s="372">
        <f t="shared" si="11"/>
        <v>19500</v>
      </c>
      <c r="I244" s="525" t="s">
        <v>442</v>
      </c>
      <c r="J244" s="37"/>
      <c r="K244" s="37"/>
      <c r="L244" s="37"/>
    </row>
    <row r="245" spans="2:12" ht="14.25" customHeight="1">
      <c r="B245" s="107"/>
      <c r="C245" s="225"/>
      <c r="D245" s="77" t="s">
        <v>117</v>
      </c>
      <c r="E245" s="28" t="s">
        <v>118</v>
      </c>
      <c r="F245" s="373">
        <v>0</v>
      </c>
      <c r="G245" s="535">
        <v>2800</v>
      </c>
      <c r="H245" s="372">
        <f t="shared" si="11"/>
        <v>2800</v>
      </c>
      <c r="I245" s="525" t="s">
        <v>442</v>
      </c>
      <c r="J245" s="37"/>
      <c r="K245" s="37"/>
      <c r="L245" s="37"/>
    </row>
    <row r="246" spans="2:12" ht="14.25" customHeight="1">
      <c r="B246" s="107"/>
      <c r="C246" s="225"/>
      <c r="D246" s="77" t="s">
        <v>140</v>
      </c>
      <c r="E246" s="28" t="s">
        <v>322</v>
      </c>
      <c r="F246" s="373">
        <v>0</v>
      </c>
      <c r="G246" s="535">
        <v>8600</v>
      </c>
      <c r="H246" s="372">
        <f t="shared" si="11"/>
        <v>8600</v>
      </c>
      <c r="I246" s="525" t="s">
        <v>442</v>
      </c>
      <c r="J246" s="37"/>
      <c r="K246" s="37"/>
      <c r="L246" s="37"/>
    </row>
    <row r="247" spans="2:12" ht="14.25" customHeight="1">
      <c r="B247" s="107"/>
      <c r="C247" s="225"/>
      <c r="D247" s="77" t="s">
        <v>120</v>
      </c>
      <c r="E247" s="28" t="s">
        <v>75</v>
      </c>
      <c r="F247" s="373">
        <v>0</v>
      </c>
      <c r="G247" s="535">
        <v>1500</v>
      </c>
      <c r="H247" s="372">
        <f t="shared" si="11"/>
        <v>1500</v>
      </c>
      <c r="I247" s="525" t="s">
        <v>442</v>
      </c>
      <c r="J247" s="37"/>
      <c r="K247" s="37"/>
      <c r="L247" s="37"/>
    </row>
    <row r="248" spans="2:12" ht="15" customHeight="1">
      <c r="B248" s="108"/>
      <c r="C248" s="225" t="s">
        <v>146</v>
      </c>
      <c r="D248" s="224"/>
      <c r="E248" s="195" t="s">
        <v>41</v>
      </c>
      <c r="F248" s="374">
        <f>SUM(F249:F250)</f>
        <v>73900</v>
      </c>
      <c r="G248" s="528"/>
      <c r="H248" s="374">
        <f>SUM(H249:H250)</f>
        <v>73900</v>
      </c>
      <c r="I248" s="165"/>
      <c r="J248" s="37"/>
      <c r="K248" s="37"/>
      <c r="L248" s="37"/>
    </row>
    <row r="249" spans="2:12" ht="15" customHeight="1">
      <c r="B249" s="107"/>
      <c r="C249" s="76"/>
      <c r="D249" s="77" t="s">
        <v>69</v>
      </c>
      <c r="E249" s="28" t="s">
        <v>239</v>
      </c>
      <c r="F249" s="373">
        <v>5200</v>
      </c>
      <c r="G249" s="528"/>
      <c r="H249" s="372">
        <f>F249+G249</f>
        <v>5200</v>
      </c>
      <c r="I249" s="165"/>
      <c r="J249" s="37"/>
      <c r="K249" s="37"/>
      <c r="L249" s="37"/>
    </row>
    <row r="250" spans="2:12" ht="15" customHeight="1" thickBot="1">
      <c r="B250" s="109"/>
      <c r="C250" s="79"/>
      <c r="D250" s="80" t="s">
        <v>126</v>
      </c>
      <c r="E250" s="20" t="s">
        <v>127</v>
      </c>
      <c r="F250" s="375">
        <v>68700</v>
      </c>
      <c r="G250" s="530"/>
      <c r="H250" s="507">
        <f>F250+G250</f>
        <v>68700</v>
      </c>
      <c r="I250" s="519"/>
      <c r="J250" s="37"/>
      <c r="K250" s="37"/>
      <c r="L250" s="37"/>
    </row>
    <row r="251" spans="2:12" ht="15.75" customHeight="1" thickBot="1">
      <c r="B251" s="213" t="s">
        <v>147</v>
      </c>
      <c r="C251" s="209"/>
      <c r="D251" s="209"/>
      <c r="E251" s="210" t="s">
        <v>148</v>
      </c>
      <c r="F251" s="377">
        <f>F252+F254+F264</f>
        <v>206440</v>
      </c>
      <c r="G251" s="526"/>
      <c r="H251" s="377">
        <f>H252+H254+H264</f>
        <v>206440</v>
      </c>
      <c r="I251" s="506"/>
      <c r="J251" s="37"/>
      <c r="K251" s="37"/>
      <c r="L251" s="37"/>
    </row>
    <row r="252" spans="2:12" ht="15.75" customHeight="1">
      <c r="B252" s="116"/>
      <c r="C252" s="230" t="s">
        <v>178</v>
      </c>
      <c r="D252" s="231"/>
      <c r="E252" s="232" t="s">
        <v>203</v>
      </c>
      <c r="F252" s="385">
        <f>F253</f>
        <v>7000</v>
      </c>
      <c r="G252" s="527"/>
      <c r="H252" s="385">
        <f>H253</f>
        <v>7000</v>
      </c>
      <c r="I252" s="518"/>
      <c r="J252" s="37"/>
      <c r="K252" s="37"/>
      <c r="L252" s="37"/>
    </row>
    <row r="253" spans="2:12" ht="15.75" customHeight="1">
      <c r="B253" s="117"/>
      <c r="C253" s="118"/>
      <c r="D253" s="77" t="s">
        <v>100</v>
      </c>
      <c r="E253" s="28" t="s">
        <v>68</v>
      </c>
      <c r="F253" s="386">
        <v>7000</v>
      </c>
      <c r="G253" s="528"/>
      <c r="H253" s="372">
        <f>F253+G253</f>
        <v>7000</v>
      </c>
      <c r="I253" s="165"/>
      <c r="J253" s="37"/>
      <c r="K253" s="37"/>
      <c r="L253" s="37"/>
    </row>
    <row r="254" spans="2:12" ht="15.75" customHeight="1">
      <c r="B254" s="106"/>
      <c r="C254" s="197" t="s">
        <v>149</v>
      </c>
      <c r="D254" s="198"/>
      <c r="E254" s="199" t="s">
        <v>204</v>
      </c>
      <c r="F254" s="378">
        <f>SUM(F255:F263)</f>
        <v>198440</v>
      </c>
      <c r="G254" s="528"/>
      <c r="H254" s="378">
        <f>SUM(H255:H263)</f>
        <v>198440</v>
      </c>
      <c r="I254" s="165"/>
      <c r="J254" s="37"/>
      <c r="K254" s="37"/>
      <c r="L254" s="37"/>
    </row>
    <row r="255" spans="2:12" ht="42.75" customHeight="1">
      <c r="B255" s="106"/>
      <c r="C255" s="162"/>
      <c r="D255" s="161" t="s">
        <v>246</v>
      </c>
      <c r="E255" s="28" t="s">
        <v>247</v>
      </c>
      <c r="F255" s="387">
        <v>50000</v>
      </c>
      <c r="G255" s="528"/>
      <c r="H255" s="372">
        <f aca="true" t="shared" si="12" ref="H255:H263">F255+G255</f>
        <v>50000</v>
      </c>
      <c r="I255" s="165"/>
      <c r="J255" s="37"/>
      <c r="K255" s="37"/>
      <c r="L255" s="37"/>
    </row>
    <row r="256" spans="2:12" ht="15.75" customHeight="1">
      <c r="B256" s="108"/>
      <c r="C256" s="86"/>
      <c r="D256" s="77" t="s">
        <v>108</v>
      </c>
      <c r="E256" s="28" t="s">
        <v>109</v>
      </c>
      <c r="F256" s="379">
        <v>35000</v>
      </c>
      <c r="G256" s="528"/>
      <c r="H256" s="372">
        <f t="shared" si="12"/>
        <v>35000</v>
      </c>
      <c r="I256" s="165"/>
      <c r="J256" s="37"/>
      <c r="K256" s="37"/>
      <c r="L256" s="37"/>
    </row>
    <row r="257" spans="2:12" ht="15.75" customHeight="1">
      <c r="B257" s="108"/>
      <c r="C257" s="86"/>
      <c r="D257" s="77" t="s">
        <v>115</v>
      </c>
      <c r="E257" s="28" t="s">
        <v>116</v>
      </c>
      <c r="F257" s="379">
        <v>2200</v>
      </c>
      <c r="G257" s="528"/>
      <c r="H257" s="372">
        <f t="shared" si="12"/>
        <v>2200</v>
      </c>
      <c r="I257" s="165"/>
      <c r="J257" s="37"/>
      <c r="K257" s="37"/>
      <c r="L257" s="37"/>
    </row>
    <row r="258" spans="2:12" ht="15.75" customHeight="1">
      <c r="B258" s="108"/>
      <c r="C258" s="86"/>
      <c r="D258" s="77" t="s">
        <v>117</v>
      </c>
      <c r="E258" s="28" t="s">
        <v>118</v>
      </c>
      <c r="F258" s="379">
        <v>240</v>
      </c>
      <c r="G258" s="528"/>
      <c r="H258" s="372">
        <f t="shared" si="12"/>
        <v>240</v>
      </c>
      <c r="I258" s="165"/>
      <c r="J258" s="37"/>
      <c r="K258" s="37"/>
      <c r="L258" s="37"/>
    </row>
    <row r="259" spans="2:12" ht="15.75" customHeight="1">
      <c r="B259" s="107"/>
      <c r="C259" s="76"/>
      <c r="D259" s="76">
        <v>4170</v>
      </c>
      <c r="E259" s="28" t="s">
        <v>71</v>
      </c>
      <c r="F259" s="373">
        <v>45000</v>
      </c>
      <c r="G259" s="528"/>
      <c r="H259" s="372">
        <f t="shared" si="12"/>
        <v>45000</v>
      </c>
      <c r="I259" s="165"/>
      <c r="J259" s="37"/>
      <c r="K259" s="37"/>
      <c r="L259" s="37"/>
    </row>
    <row r="260" spans="2:12" ht="15.75" customHeight="1">
      <c r="B260" s="107"/>
      <c r="C260" s="76"/>
      <c r="D260" s="77" t="s">
        <v>100</v>
      </c>
      <c r="E260" s="28" t="s">
        <v>68</v>
      </c>
      <c r="F260" s="373">
        <v>22000</v>
      </c>
      <c r="G260" s="528"/>
      <c r="H260" s="372">
        <f t="shared" si="12"/>
        <v>22000</v>
      </c>
      <c r="I260" s="165"/>
      <c r="J260" s="37"/>
      <c r="K260" s="37"/>
      <c r="L260" s="37"/>
    </row>
    <row r="261" spans="2:12" ht="15.75" customHeight="1">
      <c r="B261" s="107"/>
      <c r="C261" s="76"/>
      <c r="D261" s="85">
        <v>4220</v>
      </c>
      <c r="E261" s="28" t="s">
        <v>150</v>
      </c>
      <c r="F261" s="373">
        <v>10000</v>
      </c>
      <c r="G261" s="528"/>
      <c r="H261" s="372">
        <f t="shared" si="12"/>
        <v>10000</v>
      </c>
      <c r="I261" s="165"/>
      <c r="J261" s="37"/>
      <c r="K261" s="37"/>
      <c r="L261" s="37"/>
    </row>
    <row r="262" spans="2:12" ht="15.75" customHeight="1">
      <c r="B262" s="107"/>
      <c r="C262" s="76"/>
      <c r="D262" s="77" t="s">
        <v>66</v>
      </c>
      <c r="E262" s="28" t="s">
        <v>67</v>
      </c>
      <c r="F262" s="373">
        <v>32500</v>
      </c>
      <c r="G262" s="528"/>
      <c r="H262" s="372">
        <f t="shared" si="12"/>
        <v>32500</v>
      </c>
      <c r="I262" s="165"/>
      <c r="J262" s="37"/>
      <c r="K262" s="37"/>
      <c r="L262" s="37"/>
    </row>
    <row r="263" spans="2:12" ht="15.75" customHeight="1">
      <c r="B263" s="109"/>
      <c r="C263" s="79"/>
      <c r="D263" s="85">
        <v>4610</v>
      </c>
      <c r="E263" s="28" t="s">
        <v>241</v>
      </c>
      <c r="F263" s="375">
        <v>1500</v>
      </c>
      <c r="G263" s="528"/>
      <c r="H263" s="372">
        <f t="shared" si="12"/>
        <v>1500</v>
      </c>
      <c r="I263" s="165"/>
      <c r="J263" s="37"/>
      <c r="K263" s="37"/>
      <c r="L263" s="37"/>
    </row>
    <row r="264" spans="2:12" ht="15.75" customHeight="1">
      <c r="B264" s="107"/>
      <c r="C264" s="225" t="s">
        <v>218</v>
      </c>
      <c r="D264" s="224"/>
      <c r="E264" s="195" t="s">
        <v>41</v>
      </c>
      <c r="F264" s="374">
        <f>F265</f>
        <v>1000</v>
      </c>
      <c r="G264" s="528"/>
      <c r="H264" s="374">
        <f>H265</f>
        <v>1000</v>
      </c>
      <c r="I264" s="165"/>
      <c r="J264" s="37"/>
      <c r="K264" s="37"/>
      <c r="L264" s="37"/>
    </row>
    <row r="265" spans="2:12" ht="42.75" customHeight="1" thickBot="1">
      <c r="B265" s="110"/>
      <c r="C265" s="81"/>
      <c r="D265" s="161" t="s">
        <v>246</v>
      </c>
      <c r="E265" s="20" t="s">
        <v>247</v>
      </c>
      <c r="F265" s="376">
        <v>1000</v>
      </c>
      <c r="G265" s="530"/>
      <c r="H265" s="507">
        <f>F265+G265</f>
        <v>1000</v>
      </c>
      <c r="I265" s="519"/>
      <c r="J265" s="37"/>
      <c r="K265" s="37"/>
      <c r="L265" s="37"/>
    </row>
    <row r="266" spans="2:12" ht="15.75" customHeight="1" thickBot="1">
      <c r="B266" s="213" t="s">
        <v>63</v>
      </c>
      <c r="C266" s="209"/>
      <c r="D266" s="209"/>
      <c r="E266" s="202" t="s">
        <v>39</v>
      </c>
      <c r="F266" s="377">
        <f>F267+F269+F273+F275+F279+F281+F283+F302+F305+F307</f>
        <v>1456672</v>
      </c>
      <c r="G266" s="526"/>
      <c r="H266" s="377">
        <f>H267+H269+H273+H275+H279+H281+H283+H302+H305+H307</f>
        <v>1456672</v>
      </c>
      <c r="I266" s="506"/>
      <c r="J266" s="37"/>
      <c r="K266" s="37"/>
      <c r="L266" s="37"/>
    </row>
    <row r="267" spans="2:12" ht="15.75" customHeight="1">
      <c r="B267" s="278"/>
      <c r="C267" s="313" t="s">
        <v>254</v>
      </c>
      <c r="D267" s="279"/>
      <c r="E267" s="187" t="s">
        <v>255</v>
      </c>
      <c r="F267" s="388">
        <f>F268</f>
        <v>48000</v>
      </c>
      <c r="G267" s="527"/>
      <c r="H267" s="388">
        <f>H268</f>
        <v>48000</v>
      </c>
      <c r="I267" s="518"/>
      <c r="J267" s="37"/>
      <c r="K267" s="37"/>
      <c r="L267" s="37"/>
    </row>
    <row r="268" spans="2:12" ht="24">
      <c r="B268" s="236"/>
      <c r="C268" s="237"/>
      <c r="D268" s="85">
        <v>4330</v>
      </c>
      <c r="E268" s="28" t="s">
        <v>153</v>
      </c>
      <c r="F268" s="389">
        <v>48000</v>
      </c>
      <c r="G268" s="528"/>
      <c r="H268" s="372">
        <f>F268+G268</f>
        <v>48000</v>
      </c>
      <c r="I268" s="165"/>
      <c r="J268" s="37"/>
      <c r="K268" s="37"/>
      <c r="L268" s="37"/>
    </row>
    <row r="269" spans="2:12" ht="25.5">
      <c r="B269" s="181"/>
      <c r="C269" s="197" t="s">
        <v>216</v>
      </c>
      <c r="D269" s="233"/>
      <c r="E269" s="199" t="s">
        <v>217</v>
      </c>
      <c r="F269" s="388">
        <f>SUM(F270:F272)</f>
        <v>1000</v>
      </c>
      <c r="G269" s="528"/>
      <c r="H269" s="388">
        <f>SUM(H270:H272)</f>
        <v>1000</v>
      </c>
      <c r="I269" s="165"/>
      <c r="J269" s="37"/>
      <c r="K269" s="37"/>
      <c r="L269" s="37"/>
    </row>
    <row r="270" spans="2:12" ht="15.75" customHeight="1">
      <c r="B270" s="181"/>
      <c r="C270" s="182"/>
      <c r="D270" s="77" t="s">
        <v>100</v>
      </c>
      <c r="E270" s="28" t="s">
        <v>68</v>
      </c>
      <c r="F270" s="390">
        <v>400</v>
      </c>
      <c r="G270" s="528"/>
      <c r="H270" s="372">
        <f>F270+G270</f>
        <v>400</v>
      </c>
      <c r="I270" s="165"/>
      <c r="J270" s="37"/>
      <c r="K270" s="37"/>
      <c r="L270" s="37"/>
    </row>
    <row r="271" spans="2:12" ht="15.75" customHeight="1">
      <c r="B271" s="269"/>
      <c r="C271" s="256"/>
      <c r="D271" s="77" t="s">
        <v>120</v>
      </c>
      <c r="E271" s="28" t="s">
        <v>75</v>
      </c>
      <c r="F271" s="389">
        <v>200</v>
      </c>
      <c r="G271" s="528"/>
      <c r="H271" s="372">
        <f>F271+G271</f>
        <v>200</v>
      </c>
      <c r="I271" s="165"/>
      <c r="J271" s="37"/>
      <c r="K271" s="37"/>
      <c r="L271" s="37"/>
    </row>
    <row r="272" spans="2:12" ht="15.75" customHeight="1">
      <c r="B272" s="269"/>
      <c r="C272" s="256"/>
      <c r="D272" s="85">
        <v>4700</v>
      </c>
      <c r="E272" s="28" t="s">
        <v>128</v>
      </c>
      <c r="F272" s="389">
        <v>400</v>
      </c>
      <c r="G272" s="528"/>
      <c r="H272" s="372">
        <f>F272+G272</f>
        <v>400</v>
      </c>
      <c r="I272" s="165"/>
      <c r="J272" s="37"/>
      <c r="K272" s="37"/>
      <c r="L272" s="37"/>
    </row>
    <row r="273" spans="2:12" ht="63.75">
      <c r="B273" s="108"/>
      <c r="C273" s="225" t="s">
        <v>64</v>
      </c>
      <c r="D273" s="224"/>
      <c r="E273" s="192" t="s">
        <v>236</v>
      </c>
      <c r="F273" s="374">
        <f>F274</f>
        <v>41028</v>
      </c>
      <c r="G273" s="528"/>
      <c r="H273" s="374">
        <f>H274</f>
        <v>41028</v>
      </c>
      <c r="I273" s="165"/>
      <c r="J273" s="37"/>
      <c r="K273" s="37"/>
      <c r="L273" s="37"/>
    </row>
    <row r="274" spans="2:12" ht="15" customHeight="1">
      <c r="B274" s="107"/>
      <c r="C274" s="76"/>
      <c r="D274" s="76">
        <v>4130</v>
      </c>
      <c r="E274" s="28" t="s">
        <v>187</v>
      </c>
      <c r="F274" s="373">
        <v>41028</v>
      </c>
      <c r="G274" s="528"/>
      <c r="H274" s="372">
        <f>F274+G274</f>
        <v>41028</v>
      </c>
      <c r="I274" s="165"/>
      <c r="J274" s="37"/>
      <c r="K274" s="37"/>
      <c r="L274" s="37"/>
    </row>
    <row r="275" spans="2:12" ht="29.25" customHeight="1">
      <c r="B275" s="108"/>
      <c r="C275" s="225" t="s">
        <v>65</v>
      </c>
      <c r="D275" s="224"/>
      <c r="E275" s="192" t="s">
        <v>354</v>
      </c>
      <c r="F275" s="374">
        <f>SUM(F276:F278)</f>
        <v>242956</v>
      </c>
      <c r="G275" s="528"/>
      <c r="H275" s="374">
        <f>SUM(H276:H278)</f>
        <v>242956</v>
      </c>
      <c r="I275" s="165"/>
      <c r="J275" s="37"/>
      <c r="K275" s="37"/>
      <c r="L275" s="37"/>
    </row>
    <row r="276" spans="2:12" ht="16.5" customHeight="1">
      <c r="B276" s="107"/>
      <c r="C276" s="76"/>
      <c r="D276" s="77" t="s">
        <v>151</v>
      </c>
      <c r="E276" s="123" t="s">
        <v>155</v>
      </c>
      <c r="F276" s="373">
        <v>239956</v>
      </c>
      <c r="G276" s="528"/>
      <c r="H276" s="372">
        <f>F276+G276</f>
        <v>239956</v>
      </c>
      <c r="I276" s="165"/>
      <c r="J276" s="37"/>
      <c r="K276" s="37"/>
      <c r="L276" s="37"/>
    </row>
    <row r="277" spans="2:12" ht="15" customHeight="1">
      <c r="B277" s="107"/>
      <c r="C277" s="76"/>
      <c r="D277" s="76" t="s">
        <v>115</v>
      </c>
      <c r="E277" s="28" t="s">
        <v>116</v>
      </c>
      <c r="F277" s="373">
        <v>1000</v>
      </c>
      <c r="G277" s="528"/>
      <c r="H277" s="372">
        <f>F277+G277</f>
        <v>1000</v>
      </c>
      <c r="I277" s="165"/>
      <c r="J277" s="37"/>
      <c r="K277" s="37"/>
      <c r="L277" s="37"/>
    </row>
    <row r="278" spans="2:12" ht="24">
      <c r="B278" s="107"/>
      <c r="C278" s="76"/>
      <c r="D278" s="85">
        <v>4330</v>
      </c>
      <c r="E278" s="28" t="s">
        <v>153</v>
      </c>
      <c r="F278" s="373">
        <v>2000</v>
      </c>
      <c r="G278" s="528"/>
      <c r="H278" s="372">
        <f>F278+G278</f>
        <v>2000</v>
      </c>
      <c r="I278" s="165"/>
      <c r="J278" s="37"/>
      <c r="K278" s="37"/>
      <c r="L278" s="37"/>
    </row>
    <row r="279" spans="2:12" ht="15.75" customHeight="1">
      <c r="B279" s="108"/>
      <c r="C279" s="225" t="s">
        <v>154</v>
      </c>
      <c r="D279" s="224"/>
      <c r="E279" s="195" t="s">
        <v>205</v>
      </c>
      <c r="F279" s="374">
        <f>F280</f>
        <v>18200</v>
      </c>
      <c r="G279" s="528"/>
      <c r="H279" s="374">
        <f>H280</f>
        <v>18200</v>
      </c>
      <c r="I279" s="165"/>
      <c r="J279" s="37"/>
      <c r="K279" s="37"/>
      <c r="L279" s="37"/>
    </row>
    <row r="280" spans="2:12" ht="15.75" customHeight="1">
      <c r="B280" s="107"/>
      <c r="C280" s="76"/>
      <c r="D280" s="77" t="s">
        <v>151</v>
      </c>
      <c r="E280" s="28" t="s">
        <v>155</v>
      </c>
      <c r="F280" s="373">
        <v>18200</v>
      </c>
      <c r="G280" s="528"/>
      <c r="H280" s="372">
        <f>F280+G280</f>
        <v>18200</v>
      </c>
      <c r="I280" s="165"/>
      <c r="J280" s="37"/>
      <c r="K280" s="37"/>
      <c r="L280" s="37"/>
    </row>
    <row r="281" spans="2:12" ht="15.75" customHeight="1">
      <c r="B281" s="107"/>
      <c r="C281" s="225" t="s">
        <v>184</v>
      </c>
      <c r="D281" s="229"/>
      <c r="E281" s="195" t="s">
        <v>185</v>
      </c>
      <c r="F281" s="374">
        <f>F282</f>
        <v>136466</v>
      </c>
      <c r="G281" s="528"/>
      <c r="H281" s="374">
        <f>H282</f>
        <v>136466</v>
      </c>
      <c r="I281" s="165"/>
      <c r="J281" s="37"/>
      <c r="K281" s="37"/>
      <c r="L281" s="37"/>
    </row>
    <row r="282" spans="2:12" ht="15.75" customHeight="1">
      <c r="B282" s="107"/>
      <c r="C282" s="76"/>
      <c r="D282" s="77" t="s">
        <v>151</v>
      </c>
      <c r="E282" s="28" t="s">
        <v>155</v>
      </c>
      <c r="F282" s="373">
        <v>136466</v>
      </c>
      <c r="G282" s="528"/>
      <c r="H282" s="372">
        <f>F282+G282</f>
        <v>136466</v>
      </c>
      <c r="I282" s="165"/>
      <c r="J282" s="37"/>
      <c r="K282" s="37"/>
      <c r="L282" s="37"/>
    </row>
    <row r="283" spans="2:12" ht="15.75" customHeight="1">
      <c r="B283" s="108"/>
      <c r="C283" s="225" t="s">
        <v>156</v>
      </c>
      <c r="D283" s="224"/>
      <c r="E283" s="195" t="s">
        <v>40</v>
      </c>
      <c r="F283" s="374">
        <f>SUM(F284:F301)</f>
        <v>846322</v>
      </c>
      <c r="G283" s="528"/>
      <c r="H283" s="374">
        <f>SUM(H284:H301)</f>
        <v>846322</v>
      </c>
      <c r="I283" s="165"/>
      <c r="J283" s="37"/>
      <c r="K283" s="37"/>
      <c r="L283" s="37"/>
    </row>
    <row r="284" spans="2:12" ht="15.75" customHeight="1">
      <c r="B284" s="108"/>
      <c r="C284" s="225"/>
      <c r="D284" s="77" t="s">
        <v>69</v>
      </c>
      <c r="E284" s="28" t="s">
        <v>239</v>
      </c>
      <c r="F284" s="373">
        <v>1650</v>
      </c>
      <c r="G284" s="528"/>
      <c r="H284" s="372">
        <f aca="true" t="shared" si="13" ref="H284:H301">F284+G284</f>
        <v>1650</v>
      </c>
      <c r="I284" s="165"/>
      <c r="J284" s="37"/>
      <c r="K284" s="37"/>
      <c r="L284" s="37"/>
    </row>
    <row r="285" spans="2:12" ht="15.75" customHeight="1">
      <c r="B285" s="107"/>
      <c r="C285" s="76"/>
      <c r="D285" s="77" t="s">
        <v>113</v>
      </c>
      <c r="E285" s="28" t="s">
        <v>114</v>
      </c>
      <c r="F285" s="373">
        <v>520915</v>
      </c>
      <c r="G285" s="528"/>
      <c r="H285" s="372">
        <f t="shared" si="13"/>
        <v>520915</v>
      </c>
      <c r="I285" s="165"/>
      <c r="J285" s="37"/>
      <c r="K285" s="37"/>
      <c r="L285" s="37"/>
    </row>
    <row r="286" spans="2:12" ht="15.75" customHeight="1">
      <c r="B286" s="107"/>
      <c r="C286" s="76"/>
      <c r="D286" s="77" t="s">
        <v>123</v>
      </c>
      <c r="E286" s="28" t="s">
        <v>70</v>
      </c>
      <c r="F286" s="373">
        <v>33585</v>
      </c>
      <c r="G286" s="528"/>
      <c r="H286" s="372">
        <f t="shared" si="13"/>
        <v>33585</v>
      </c>
      <c r="I286" s="165"/>
      <c r="J286" s="37"/>
      <c r="K286" s="37"/>
      <c r="L286" s="37"/>
    </row>
    <row r="287" spans="2:12" ht="15.75" customHeight="1">
      <c r="B287" s="107"/>
      <c r="C287" s="76"/>
      <c r="D287" s="77" t="s">
        <v>115</v>
      </c>
      <c r="E287" s="28" t="s">
        <v>116</v>
      </c>
      <c r="F287" s="373">
        <v>94016</v>
      </c>
      <c r="G287" s="528"/>
      <c r="H287" s="372">
        <f t="shared" si="13"/>
        <v>94016</v>
      </c>
      <c r="I287" s="165"/>
      <c r="J287" s="37"/>
      <c r="K287" s="37"/>
      <c r="L287" s="37"/>
    </row>
    <row r="288" spans="2:12" ht="15.75" customHeight="1">
      <c r="B288" s="107"/>
      <c r="C288" s="76"/>
      <c r="D288" s="77" t="s">
        <v>117</v>
      </c>
      <c r="E288" s="28" t="s">
        <v>118</v>
      </c>
      <c r="F288" s="373">
        <v>13380</v>
      </c>
      <c r="G288" s="528"/>
      <c r="H288" s="372">
        <f t="shared" si="13"/>
        <v>13380</v>
      </c>
      <c r="I288" s="165"/>
      <c r="J288" s="37"/>
      <c r="K288" s="37"/>
      <c r="L288" s="37"/>
    </row>
    <row r="289" spans="2:12" ht="15.75" customHeight="1">
      <c r="B289" s="107"/>
      <c r="C289" s="76"/>
      <c r="D289" s="76">
        <v>4170</v>
      </c>
      <c r="E289" s="28" t="s">
        <v>71</v>
      </c>
      <c r="F289" s="373">
        <v>2000</v>
      </c>
      <c r="G289" s="528"/>
      <c r="H289" s="372">
        <f t="shared" si="13"/>
        <v>2000</v>
      </c>
      <c r="I289" s="165"/>
      <c r="J289" s="37"/>
      <c r="K289" s="37"/>
      <c r="L289" s="37"/>
    </row>
    <row r="290" spans="2:12" ht="15.75" customHeight="1">
      <c r="B290" s="107"/>
      <c r="C290" s="76"/>
      <c r="D290" s="77" t="s">
        <v>100</v>
      </c>
      <c r="E290" s="28" t="s">
        <v>68</v>
      </c>
      <c r="F290" s="373">
        <v>40000</v>
      </c>
      <c r="G290" s="528"/>
      <c r="H290" s="372">
        <f t="shared" si="13"/>
        <v>40000</v>
      </c>
      <c r="I290" s="165"/>
      <c r="J290" s="37"/>
      <c r="K290" s="37"/>
      <c r="L290" s="37"/>
    </row>
    <row r="291" spans="2:12" ht="15.75" customHeight="1">
      <c r="B291" s="107"/>
      <c r="C291" s="76"/>
      <c r="D291" s="77" t="s">
        <v>124</v>
      </c>
      <c r="E291" s="28" t="s">
        <v>72</v>
      </c>
      <c r="F291" s="373">
        <v>11300</v>
      </c>
      <c r="G291" s="528"/>
      <c r="H291" s="372">
        <f t="shared" si="13"/>
        <v>11300</v>
      </c>
      <c r="I291" s="165"/>
      <c r="J291" s="37"/>
      <c r="K291" s="37"/>
      <c r="L291" s="37"/>
    </row>
    <row r="292" spans="2:12" ht="15.75" customHeight="1">
      <c r="B292" s="107"/>
      <c r="C292" s="76"/>
      <c r="D292" s="77" t="s">
        <v>125</v>
      </c>
      <c r="E292" s="28" t="s">
        <v>73</v>
      </c>
      <c r="F292" s="373">
        <v>37000</v>
      </c>
      <c r="G292" s="528"/>
      <c r="H292" s="372">
        <f t="shared" si="13"/>
        <v>37000</v>
      </c>
      <c r="I292" s="165"/>
      <c r="J292" s="37"/>
      <c r="K292" s="37"/>
      <c r="L292" s="37"/>
    </row>
    <row r="293" spans="2:12" ht="15.75" customHeight="1">
      <c r="B293" s="107"/>
      <c r="C293" s="76"/>
      <c r="D293" s="76" t="s">
        <v>152</v>
      </c>
      <c r="E293" s="28" t="s">
        <v>74</v>
      </c>
      <c r="F293" s="373">
        <v>2100</v>
      </c>
      <c r="G293" s="528"/>
      <c r="H293" s="372">
        <f t="shared" si="13"/>
        <v>2100</v>
      </c>
      <c r="I293" s="165"/>
      <c r="J293" s="37"/>
      <c r="K293" s="37"/>
      <c r="L293" s="37"/>
    </row>
    <row r="294" spans="2:12" ht="15.75" customHeight="1">
      <c r="B294" s="107"/>
      <c r="C294" s="76"/>
      <c r="D294" s="77" t="s">
        <v>66</v>
      </c>
      <c r="E294" s="28" t="s">
        <v>67</v>
      </c>
      <c r="F294" s="373">
        <v>28100</v>
      </c>
      <c r="G294" s="528"/>
      <c r="H294" s="372">
        <f t="shared" si="13"/>
        <v>28100</v>
      </c>
      <c r="I294" s="165"/>
      <c r="J294" s="37"/>
      <c r="K294" s="37"/>
      <c r="L294" s="37"/>
    </row>
    <row r="295" spans="2:12" ht="15.75" customHeight="1">
      <c r="B295" s="107"/>
      <c r="C295" s="76"/>
      <c r="D295" s="85">
        <v>4360</v>
      </c>
      <c r="E295" s="28" t="s">
        <v>291</v>
      </c>
      <c r="F295" s="373">
        <v>6100</v>
      </c>
      <c r="G295" s="528"/>
      <c r="H295" s="372">
        <f t="shared" si="13"/>
        <v>6100</v>
      </c>
      <c r="I295" s="165"/>
      <c r="J295" s="37"/>
      <c r="K295" s="37"/>
      <c r="L295" s="37"/>
    </row>
    <row r="296" spans="2:12" ht="24">
      <c r="B296" s="107"/>
      <c r="C296" s="76"/>
      <c r="D296" s="85">
        <v>4400</v>
      </c>
      <c r="E296" s="123" t="s">
        <v>243</v>
      </c>
      <c r="F296" s="373">
        <v>27800</v>
      </c>
      <c r="G296" s="528"/>
      <c r="H296" s="372">
        <f t="shared" si="13"/>
        <v>27800</v>
      </c>
      <c r="I296" s="165"/>
      <c r="J296" s="37"/>
      <c r="K296" s="37"/>
      <c r="L296" s="37"/>
    </row>
    <row r="297" spans="2:12" ht="15.75" customHeight="1">
      <c r="B297" s="107"/>
      <c r="C297" s="76"/>
      <c r="D297" s="77" t="s">
        <v>120</v>
      </c>
      <c r="E297" s="28" t="s">
        <v>75</v>
      </c>
      <c r="F297" s="373">
        <v>1000</v>
      </c>
      <c r="G297" s="528"/>
      <c r="H297" s="372">
        <f t="shared" si="13"/>
        <v>1000</v>
      </c>
      <c r="I297" s="165"/>
      <c r="J297" s="37"/>
      <c r="K297" s="37"/>
      <c r="L297" s="37"/>
    </row>
    <row r="298" spans="2:12" ht="15.75" customHeight="1">
      <c r="B298" s="107"/>
      <c r="C298" s="76"/>
      <c r="D298" s="77" t="s">
        <v>105</v>
      </c>
      <c r="E298" s="28" t="s">
        <v>76</v>
      </c>
      <c r="F298" s="373">
        <v>1100</v>
      </c>
      <c r="G298" s="528"/>
      <c r="H298" s="372">
        <f t="shared" si="13"/>
        <v>1100</v>
      </c>
      <c r="I298" s="165"/>
      <c r="J298" s="37"/>
      <c r="K298" s="37"/>
      <c r="L298" s="37"/>
    </row>
    <row r="299" spans="2:12" ht="15.75" customHeight="1">
      <c r="B299" s="107"/>
      <c r="C299" s="76"/>
      <c r="D299" s="77" t="s">
        <v>126</v>
      </c>
      <c r="E299" s="28" t="s">
        <v>127</v>
      </c>
      <c r="F299" s="373">
        <v>10276</v>
      </c>
      <c r="G299" s="528"/>
      <c r="H299" s="372">
        <f t="shared" si="13"/>
        <v>10276</v>
      </c>
      <c r="I299" s="165"/>
      <c r="J299" s="37"/>
      <c r="K299" s="37"/>
      <c r="L299" s="37"/>
    </row>
    <row r="300" spans="2:12" ht="15.75" customHeight="1">
      <c r="B300" s="107"/>
      <c r="C300" s="76"/>
      <c r="D300" s="85">
        <v>4700</v>
      </c>
      <c r="E300" s="28" t="s">
        <v>128</v>
      </c>
      <c r="F300" s="373">
        <v>3000</v>
      </c>
      <c r="G300" s="528"/>
      <c r="H300" s="372">
        <f t="shared" si="13"/>
        <v>3000</v>
      </c>
      <c r="I300" s="165"/>
      <c r="J300" s="37"/>
      <c r="K300" s="37"/>
      <c r="L300" s="37"/>
    </row>
    <row r="301" spans="2:12" ht="15.75" customHeight="1">
      <c r="B301" s="107"/>
      <c r="C301" s="76"/>
      <c r="D301" s="85">
        <v>6060</v>
      </c>
      <c r="E301" s="28" t="s">
        <v>77</v>
      </c>
      <c r="F301" s="373">
        <v>13000</v>
      </c>
      <c r="G301" s="528"/>
      <c r="H301" s="372">
        <f t="shared" si="13"/>
        <v>13000</v>
      </c>
      <c r="I301" s="165"/>
      <c r="J301" s="37"/>
      <c r="K301" s="37"/>
      <c r="L301" s="37"/>
    </row>
    <row r="302" spans="2:12" ht="17.25" customHeight="1">
      <c r="B302" s="108"/>
      <c r="C302" s="225" t="s">
        <v>157</v>
      </c>
      <c r="D302" s="224"/>
      <c r="E302" s="195" t="s">
        <v>206</v>
      </c>
      <c r="F302" s="374">
        <f>SUM(F303:F304)</f>
        <v>80000</v>
      </c>
      <c r="G302" s="528"/>
      <c r="H302" s="374">
        <f>SUM(H303:H304)</f>
        <v>80000</v>
      </c>
      <c r="I302" s="165"/>
      <c r="J302" s="37"/>
      <c r="K302" s="37"/>
      <c r="L302" s="37"/>
    </row>
    <row r="303" spans="2:12" ht="15.75" customHeight="1">
      <c r="B303" s="107"/>
      <c r="C303" s="76"/>
      <c r="D303" s="77" t="s">
        <v>115</v>
      </c>
      <c r="E303" s="28" t="s">
        <v>116</v>
      </c>
      <c r="F303" s="373">
        <v>12000</v>
      </c>
      <c r="G303" s="528"/>
      <c r="H303" s="372">
        <f>F303+G303</f>
        <v>12000</v>
      </c>
      <c r="I303" s="165"/>
      <c r="J303" s="37"/>
      <c r="K303" s="37"/>
      <c r="L303" s="37"/>
    </row>
    <row r="304" spans="2:12" ht="15.75" customHeight="1">
      <c r="B304" s="107"/>
      <c r="C304" s="76"/>
      <c r="D304" s="76">
        <v>4170</v>
      </c>
      <c r="E304" s="28" t="s">
        <v>71</v>
      </c>
      <c r="F304" s="373">
        <v>68000</v>
      </c>
      <c r="G304" s="528"/>
      <c r="H304" s="372">
        <f>F304+G304</f>
        <v>68000</v>
      </c>
      <c r="I304" s="165"/>
      <c r="J304" s="37"/>
      <c r="K304" s="37"/>
      <c r="L304" s="37"/>
    </row>
    <row r="305" spans="2:12" ht="15.75" customHeight="1">
      <c r="B305" s="107"/>
      <c r="C305" s="225" t="s">
        <v>348</v>
      </c>
      <c r="D305" s="224"/>
      <c r="E305" s="288" t="s">
        <v>355</v>
      </c>
      <c r="F305" s="374">
        <f>F306</f>
        <v>30000</v>
      </c>
      <c r="G305" s="528"/>
      <c r="H305" s="374">
        <f>H306</f>
        <v>30000</v>
      </c>
      <c r="I305" s="165"/>
      <c r="J305" s="37"/>
      <c r="K305" s="37"/>
      <c r="L305" s="37"/>
    </row>
    <row r="306" spans="2:12" ht="15.75" customHeight="1">
      <c r="B306" s="107"/>
      <c r="C306" s="76"/>
      <c r="D306" s="76" t="s">
        <v>151</v>
      </c>
      <c r="E306" s="28" t="s">
        <v>371</v>
      </c>
      <c r="F306" s="373">
        <v>30000</v>
      </c>
      <c r="G306" s="528"/>
      <c r="H306" s="372">
        <f>F306+G306</f>
        <v>30000</v>
      </c>
      <c r="I306" s="165"/>
      <c r="J306" s="37"/>
      <c r="K306" s="37"/>
      <c r="L306" s="37"/>
    </row>
    <row r="307" spans="2:12" ht="15.75" customHeight="1">
      <c r="B307" s="108"/>
      <c r="C307" s="225" t="s">
        <v>158</v>
      </c>
      <c r="D307" s="225"/>
      <c r="E307" s="195" t="s">
        <v>41</v>
      </c>
      <c r="F307" s="374">
        <f>SUM(F308:F310)</f>
        <v>12700</v>
      </c>
      <c r="G307" s="528"/>
      <c r="H307" s="374">
        <f>SUM(H308:H310)</f>
        <v>12700</v>
      </c>
      <c r="I307" s="165"/>
      <c r="J307" s="37"/>
      <c r="K307" s="37"/>
      <c r="L307" s="37"/>
    </row>
    <row r="308" spans="2:12" ht="15.75" customHeight="1">
      <c r="B308" s="108"/>
      <c r="C308" s="225"/>
      <c r="D308" s="77" t="s">
        <v>151</v>
      </c>
      <c r="E308" s="28" t="s">
        <v>155</v>
      </c>
      <c r="F308" s="373">
        <v>11700</v>
      </c>
      <c r="G308" s="528"/>
      <c r="H308" s="372">
        <f>F308+G308</f>
        <v>11700</v>
      </c>
      <c r="I308" s="165"/>
      <c r="J308" s="37"/>
      <c r="K308" s="37"/>
      <c r="L308" s="37"/>
    </row>
    <row r="309" spans="2:12" ht="15.75" customHeight="1">
      <c r="B309" s="109"/>
      <c r="C309" s="79"/>
      <c r="D309" s="77" t="s">
        <v>100</v>
      </c>
      <c r="E309" s="28" t="s">
        <v>68</v>
      </c>
      <c r="F309" s="375">
        <v>500</v>
      </c>
      <c r="G309" s="528"/>
      <c r="H309" s="372">
        <f>F309+G309</f>
        <v>500</v>
      </c>
      <c r="I309" s="165"/>
      <c r="J309" s="37"/>
      <c r="K309" s="37"/>
      <c r="L309" s="37"/>
    </row>
    <row r="310" spans="2:12" ht="15.75" customHeight="1" thickBot="1">
      <c r="B310" s="109"/>
      <c r="C310" s="79"/>
      <c r="D310" s="80" t="s">
        <v>66</v>
      </c>
      <c r="E310" s="20" t="s">
        <v>67</v>
      </c>
      <c r="F310" s="375">
        <v>500</v>
      </c>
      <c r="G310" s="530"/>
      <c r="H310" s="507">
        <f>F310+G310</f>
        <v>500</v>
      </c>
      <c r="I310" s="519"/>
      <c r="J310" s="37"/>
      <c r="K310" s="37"/>
      <c r="L310" s="37"/>
    </row>
    <row r="311" spans="2:12" ht="26.25" thickBot="1">
      <c r="B311" s="215" t="s">
        <v>159</v>
      </c>
      <c r="C311" s="216"/>
      <c r="D311" s="216"/>
      <c r="E311" s="217" t="s">
        <v>160</v>
      </c>
      <c r="F311" s="391">
        <f>F312+F319</f>
        <v>90679</v>
      </c>
      <c r="G311" s="526"/>
      <c r="H311" s="391">
        <f>H312+H319</f>
        <v>90679</v>
      </c>
      <c r="I311" s="506"/>
      <c r="J311" s="37"/>
      <c r="K311" s="37"/>
      <c r="L311" s="37"/>
    </row>
    <row r="312" spans="2:12" ht="25.5">
      <c r="B312" s="280"/>
      <c r="C312" s="509">
        <v>85311</v>
      </c>
      <c r="D312" s="510"/>
      <c r="E312" s="264" t="s">
        <v>256</v>
      </c>
      <c r="F312" s="378">
        <f>SUM(F313:F318)</f>
        <v>83679</v>
      </c>
      <c r="G312" s="527"/>
      <c r="H312" s="378">
        <f>SUM(H313:H318)</f>
        <v>83679</v>
      </c>
      <c r="I312" s="518"/>
      <c r="J312" s="37"/>
      <c r="K312" s="37"/>
      <c r="L312" s="37"/>
    </row>
    <row r="313" spans="2:12" ht="15.75" customHeight="1">
      <c r="B313" s="280"/>
      <c r="C313" s="263"/>
      <c r="D313" s="77" t="s">
        <v>113</v>
      </c>
      <c r="E313" s="28" t="s">
        <v>114</v>
      </c>
      <c r="F313" s="383">
        <v>21789</v>
      </c>
      <c r="G313" s="528"/>
      <c r="H313" s="372">
        <f aca="true" t="shared" si="14" ref="H313:H318">F313+G313</f>
        <v>21789</v>
      </c>
      <c r="I313" s="165"/>
      <c r="J313" s="37"/>
      <c r="K313" s="37"/>
      <c r="L313" s="37"/>
    </row>
    <row r="314" spans="2:12" ht="15.75" customHeight="1">
      <c r="B314" s="280"/>
      <c r="C314" s="263"/>
      <c r="D314" s="77" t="s">
        <v>123</v>
      </c>
      <c r="E314" s="28" t="s">
        <v>70</v>
      </c>
      <c r="F314" s="383">
        <v>21333</v>
      </c>
      <c r="G314" s="528"/>
      <c r="H314" s="372">
        <f t="shared" si="14"/>
        <v>21333</v>
      </c>
      <c r="I314" s="165"/>
      <c r="J314" s="37"/>
      <c r="K314" s="37"/>
      <c r="L314" s="37"/>
    </row>
    <row r="315" spans="2:12" ht="15.75" customHeight="1">
      <c r="B315" s="280"/>
      <c r="C315" s="263"/>
      <c r="D315" s="77" t="s">
        <v>115</v>
      </c>
      <c r="E315" s="28" t="s">
        <v>116</v>
      </c>
      <c r="F315" s="383">
        <v>9050</v>
      </c>
      <c r="G315" s="528"/>
      <c r="H315" s="372">
        <f t="shared" si="14"/>
        <v>9050</v>
      </c>
      <c r="I315" s="165"/>
      <c r="J315" s="37"/>
      <c r="K315" s="37"/>
      <c r="L315" s="37"/>
    </row>
    <row r="316" spans="2:12" ht="15.75" customHeight="1">
      <c r="B316" s="280"/>
      <c r="C316" s="263"/>
      <c r="D316" s="77" t="s">
        <v>117</v>
      </c>
      <c r="E316" s="28" t="s">
        <v>118</v>
      </c>
      <c r="F316" s="383">
        <v>1287</v>
      </c>
      <c r="G316" s="528"/>
      <c r="H316" s="372">
        <f t="shared" si="14"/>
        <v>1287</v>
      </c>
      <c r="I316" s="165"/>
      <c r="J316" s="37"/>
      <c r="K316" s="37"/>
      <c r="L316" s="37"/>
    </row>
    <row r="317" spans="2:12" ht="15.75" customHeight="1">
      <c r="B317" s="280"/>
      <c r="C317" s="263"/>
      <c r="D317" s="76">
        <v>4170</v>
      </c>
      <c r="E317" s="28" t="s">
        <v>71</v>
      </c>
      <c r="F317" s="383">
        <v>9412</v>
      </c>
      <c r="G317" s="528"/>
      <c r="H317" s="372">
        <f t="shared" si="14"/>
        <v>9412</v>
      </c>
      <c r="I317" s="165"/>
      <c r="J317" s="37"/>
      <c r="K317" s="37"/>
      <c r="L317" s="37"/>
    </row>
    <row r="318" spans="2:12" ht="15.75" customHeight="1">
      <c r="B318" s="261"/>
      <c r="C318" s="262"/>
      <c r="D318" s="77" t="s">
        <v>66</v>
      </c>
      <c r="E318" s="28" t="s">
        <v>67</v>
      </c>
      <c r="F318" s="373">
        <v>20808</v>
      </c>
      <c r="G318" s="528"/>
      <c r="H318" s="372">
        <f t="shared" si="14"/>
        <v>20808</v>
      </c>
      <c r="I318" s="165"/>
      <c r="J318" s="37"/>
      <c r="K318" s="37"/>
      <c r="L318" s="37"/>
    </row>
    <row r="319" spans="2:12" ht="15" customHeight="1">
      <c r="B319" s="183"/>
      <c r="C319" s="197" t="s">
        <v>161</v>
      </c>
      <c r="D319" s="197"/>
      <c r="E319" s="199" t="s">
        <v>41</v>
      </c>
      <c r="F319" s="378">
        <f>SUM(F320:F320)</f>
        <v>7000</v>
      </c>
      <c r="G319" s="528"/>
      <c r="H319" s="378">
        <f>SUM(H320:H320)</f>
        <v>7000</v>
      </c>
      <c r="I319" s="165"/>
      <c r="J319" s="37"/>
      <c r="K319" s="37"/>
      <c r="L319" s="37"/>
    </row>
    <row r="320" spans="2:12" ht="42" customHeight="1" thickBot="1">
      <c r="B320" s="109"/>
      <c r="C320" s="79"/>
      <c r="D320" s="161" t="s">
        <v>246</v>
      </c>
      <c r="E320" s="20" t="s">
        <v>247</v>
      </c>
      <c r="F320" s="375">
        <v>7000</v>
      </c>
      <c r="G320" s="530"/>
      <c r="H320" s="507">
        <f>F320+G320</f>
        <v>7000</v>
      </c>
      <c r="I320" s="519"/>
      <c r="J320" s="37"/>
      <c r="K320" s="37"/>
      <c r="L320" s="37"/>
    </row>
    <row r="321" spans="2:12" ht="18.75" customHeight="1" thickBot="1">
      <c r="B321" s="213" t="s">
        <v>162</v>
      </c>
      <c r="C321" s="209"/>
      <c r="D321" s="209"/>
      <c r="E321" s="210" t="s">
        <v>163</v>
      </c>
      <c r="F321" s="377">
        <f>F322+F330</f>
        <v>140600</v>
      </c>
      <c r="G321" s="526"/>
      <c r="H321" s="377">
        <f>H322+H330</f>
        <v>140600</v>
      </c>
      <c r="I321" s="506"/>
      <c r="J321" s="37"/>
      <c r="K321" s="37"/>
      <c r="L321" s="37"/>
    </row>
    <row r="322" spans="2:12" ht="15.75" customHeight="1">
      <c r="B322" s="106"/>
      <c r="C322" s="197" t="s">
        <v>164</v>
      </c>
      <c r="D322" s="198"/>
      <c r="E322" s="199" t="s">
        <v>207</v>
      </c>
      <c r="F322" s="378">
        <f>SUM(F323:F329)</f>
        <v>115600</v>
      </c>
      <c r="G322" s="527"/>
      <c r="H322" s="378">
        <f>SUM(H323:H329)</f>
        <v>115600</v>
      </c>
      <c r="I322" s="518"/>
      <c r="J322" s="37"/>
      <c r="K322" s="37"/>
      <c r="L322" s="37"/>
    </row>
    <row r="323" spans="2:12" ht="15.75" customHeight="1">
      <c r="B323" s="107"/>
      <c r="C323" s="76"/>
      <c r="D323" s="77" t="s">
        <v>69</v>
      </c>
      <c r="E323" s="28" t="s">
        <v>239</v>
      </c>
      <c r="F323" s="373">
        <v>7500</v>
      </c>
      <c r="G323" s="528"/>
      <c r="H323" s="372">
        <f aca="true" t="shared" si="15" ref="H323:H329">F323+G323</f>
        <v>7500</v>
      </c>
      <c r="I323" s="165"/>
      <c r="J323" s="37"/>
      <c r="K323" s="37"/>
      <c r="L323" s="37"/>
    </row>
    <row r="324" spans="2:12" ht="15.75" customHeight="1">
      <c r="B324" s="107"/>
      <c r="C324" s="76"/>
      <c r="D324" s="77" t="s">
        <v>113</v>
      </c>
      <c r="E324" s="28" t="s">
        <v>114</v>
      </c>
      <c r="F324" s="373">
        <v>75000</v>
      </c>
      <c r="G324" s="528"/>
      <c r="H324" s="372">
        <f t="shared" si="15"/>
        <v>75000</v>
      </c>
      <c r="I324" s="165"/>
      <c r="J324" s="37"/>
      <c r="K324" s="37"/>
      <c r="L324" s="37"/>
    </row>
    <row r="325" spans="2:12" ht="15.75" customHeight="1">
      <c r="B325" s="107"/>
      <c r="C325" s="76"/>
      <c r="D325" s="77" t="s">
        <v>123</v>
      </c>
      <c r="E325" s="28" t="s">
        <v>70</v>
      </c>
      <c r="F325" s="373">
        <v>6200</v>
      </c>
      <c r="G325" s="528"/>
      <c r="H325" s="372">
        <f t="shared" si="15"/>
        <v>6200</v>
      </c>
      <c r="I325" s="165"/>
      <c r="J325" s="37"/>
      <c r="K325" s="37"/>
      <c r="L325" s="37"/>
    </row>
    <row r="326" spans="2:12" ht="15.75" customHeight="1">
      <c r="B326" s="107"/>
      <c r="C326" s="76"/>
      <c r="D326" s="77" t="s">
        <v>115</v>
      </c>
      <c r="E326" s="28" t="s">
        <v>116</v>
      </c>
      <c r="F326" s="373">
        <v>15200</v>
      </c>
      <c r="G326" s="528"/>
      <c r="H326" s="372">
        <f t="shared" si="15"/>
        <v>15200</v>
      </c>
      <c r="I326" s="165"/>
      <c r="J326" s="37"/>
      <c r="K326" s="37"/>
      <c r="L326" s="37"/>
    </row>
    <row r="327" spans="2:12" ht="15.75" customHeight="1">
      <c r="B327" s="107"/>
      <c r="C327" s="76"/>
      <c r="D327" s="77" t="s">
        <v>117</v>
      </c>
      <c r="E327" s="28" t="s">
        <v>118</v>
      </c>
      <c r="F327" s="373">
        <v>2200</v>
      </c>
      <c r="G327" s="528"/>
      <c r="H327" s="372">
        <f t="shared" si="15"/>
        <v>2200</v>
      </c>
      <c r="I327" s="165"/>
      <c r="J327" s="37"/>
      <c r="K327" s="37"/>
      <c r="L327" s="37"/>
    </row>
    <row r="328" spans="2:12" ht="15.75" customHeight="1">
      <c r="B328" s="107"/>
      <c r="C328" s="76"/>
      <c r="D328" s="76" t="s">
        <v>152</v>
      </c>
      <c r="E328" s="28" t="s">
        <v>74</v>
      </c>
      <c r="F328" s="373">
        <v>800</v>
      </c>
      <c r="G328" s="528"/>
      <c r="H328" s="372">
        <f t="shared" si="15"/>
        <v>800</v>
      </c>
      <c r="I328" s="165"/>
      <c r="J328" s="37"/>
      <c r="K328" s="37"/>
      <c r="L328" s="37"/>
    </row>
    <row r="329" spans="2:12" ht="15.75" customHeight="1">
      <c r="B329" s="107"/>
      <c r="C329" s="76"/>
      <c r="D329" s="77" t="s">
        <v>126</v>
      </c>
      <c r="E329" s="28" t="s">
        <v>127</v>
      </c>
      <c r="F329" s="373">
        <v>8700</v>
      </c>
      <c r="G329" s="528"/>
      <c r="H329" s="372">
        <f t="shared" si="15"/>
        <v>8700</v>
      </c>
      <c r="I329" s="165"/>
      <c r="J329" s="37"/>
      <c r="K329" s="37"/>
      <c r="L329" s="37"/>
    </row>
    <row r="330" spans="2:12" ht="25.5">
      <c r="B330" s="107"/>
      <c r="C330" s="197" t="s">
        <v>356</v>
      </c>
      <c r="D330" s="198"/>
      <c r="E330" s="294" t="s">
        <v>357</v>
      </c>
      <c r="F330" s="374">
        <f>F331</f>
        <v>25000</v>
      </c>
      <c r="G330" s="528"/>
      <c r="H330" s="374">
        <f>H331</f>
        <v>25000</v>
      </c>
      <c r="I330" s="165"/>
      <c r="J330" s="37"/>
      <c r="K330" s="37"/>
      <c r="L330" s="37"/>
    </row>
    <row r="331" spans="2:12" ht="15.75" customHeight="1" thickBot="1">
      <c r="B331" s="110"/>
      <c r="C331" s="81"/>
      <c r="D331" s="310">
        <v>3240</v>
      </c>
      <c r="E331" s="82" t="s">
        <v>297</v>
      </c>
      <c r="F331" s="376">
        <v>25000</v>
      </c>
      <c r="G331" s="530"/>
      <c r="H331" s="507">
        <f>F331+G331</f>
        <v>25000</v>
      </c>
      <c r="I331" s="519"/>
      <c r="J331" s="37"/>
      <c r="K331" s="37"/>
      <c r="L331" s="37"/>
    </row>
    <row r="332" spans="2:12" ht="15.75" customHeight="1" thickBot="1">
      <c r="B332" s="203">
        <v>855</v>
      </c>
      <c r="C332" s="201"/>
      <c r="D332" s="201"/>
      <c r="E332" s="300" t="s">
        <v>324</v>
      </c>
      <c r="F332" s="391">
        <f>F333+F351+F368+F372</f>
        <v>14296266</v>
      </c>
      <c r="G332" s="526"/>
      <c r="H332" s="391">
        <f>H333+H351+H368+H372</f>
        <v>14296266</v>
      </c>
      <c r="I332" s="506"/>
      <c r="J332" s="37"/>
      <c r="K332" s="37"/>
      <c r="L332" s="37"/>
    </row>
    <row r="333" spans="2:12" ht="15.75" customHeight="1">
      <c r="B333" s="183"/>
      <c r="C333" s="197" t="s">
        <v>327</v>
      </c>
      <c r="D333" s="267"/>
      <c r="E333" s="294" t="s">
        <v>325</v>
      </c>
      <c r="F333" s="378">
        <f>SUM(F334:F350)</f>
        <v>10769298</v>
      </c>
      <c r="G333" s="527"/>
      <c r="H333" s="378">
        <f>SUM(H334:H350)</f>
        <v>10769298</v>
      </c>
      <c r="I333" s="518"/>
      <c r="J333" s="37"/>
      <c r="K333" s="37"/>
      <c r="L333" s="37"/>
    </row>
    <row r="334" spans="2:12" ht="15.75" customHeight="1">
      <c r="B334" s="183"/>
      <c r="C334" s="197"/>
      <c r="D334" s="77" t="s">
        <v>69</v>
      </c>
      <c r="E334" s="28" t="s">
        <v>341</v>
      </c>
      <c r="F334" s="383">
        <v>400</v>
      </c>
      <c r="G334" s="528"/>
      <c r="H334" s="372">
        <f aca="true" t="shared" si="16" ref="H334:H350">F334+G334</f>
        <v>400</v>
      </c>
      <c r="I334" s="165"/>
      <c r="J334" s="37"/>
      <c r="K334" s="37"/>
      <c r="L334" s="37"/>
    </row>
    <row r="335" spans="2:12" ht="15.75" customHeight="1">
      <c r="B335" s="107"/>
      <c r="C335" s="225"/>
      <c r="D335" s="76" t="s">
        <v>151</v>
      </c>
      <c r="E335" s="28" t="s">
        <v>329</v>
      </c>
      <c r="F335" s="373">
        <v>10678732</v>
      </c>
      <c r="G335" s="528"/>
      <c r="H335" s="372">
        <f t="shared" si="16"/>
        <v>10678732</v>
      </c>
      <c r="I335" s="165"/>
      <c r="J335" s="37"/>
      <c r="K335" s="37"/>
      <c r="L335" s="37"/>
    </row>
    <row r="336" spans="2:12" ht="15.75" customHeight="1">
      <c r="B336" s="107"/>
      <c r="C336" s="225"/>
      <c r="D336" s="76" t="s">
        <v>113</v>
      </c>
      <c r="E336" s="28" t="s">
        <v>330</v>
      </c>
      <c r="F336" s="373">
        <v>48200</v>
      </c>
      <c r="G336" s="528"/>
      <c r="H336" s="372">
        <f t="shared" si="16"/>
        <v>48200</v>
      </c>
      <c r="I336" s="165"/>
      <c r="J336" s="37"/>
      <c r="K336" s="37"/>
      <c r="L336" s="37"/>
    </row>
    <row r="337" spans="2:12" ht="15.75" customHeight="1">
      <c r="B337" s="107"/>
      <c r="C337" s="225"/>
      <c r="D337" s="77" t="s">
        <v>123</v>
      </c>
      <c r="E337" s="28" t="s">
        <v>342</v>
      </c>
      <c r="F337" s="373">
        <v>3150</v>
      </c>
      <c r="G337" s="528"/>
      <c r="H337" s="372">
        <f t="shared" si="16"/>
        <v>3150</v>
      </c>
      <c r="I337" s="165"/>
      <c r="J337" s="37"/>
      <c r="K337" s="37"/>
      <c r="L337" s="37"/>
    </row>
    <row r="338" spans="2:12" ht="15.75" customHeight="1">
      <c r="B338" s="107"/>
      <c r="C338" s="225"/>
      <c r="D338" s="76" t="s">
        <v>115</v>
      </c>
      <c r="E338" s="28" t="s">
        <v>331</v>
      </c>
      <c r="F338" s="373">
        <v>8850</v>
      </c>
      <c r="G338" s="528"/>
      <c r="H338" s="372">
        <f t="shared" si="16"/>
        <v>8850</v>
      </c>
      <c r="I338" s="165"/>
      <c r="J338" s="37"/>
      <c r="K338" s="37"/>
      <c r="L338" s="37"/>
    </row>
    <row r="339" spans="2:12" ht="15.75" customHeight="1">
      <c r="B339" s="107"/>
      <c r="C339" s="225"/>
      <c r="D339" s="77" t="s">
        <v>117</v>
      </c>
      <c r="E339" s="28" t="s">
        <v>332</v>
      </c>
      <c r="F339" s="373">
        <v>1260</v>
      </c>
      <c r="G339" s="528"/>
      <c r="H339" s="372">
        <f t="shared" si="16"/>
        <v>1260</v>
      </c>
      <c r="I339" s="165"/>
      <c r="J339" s="37"/>
      <c r="K339" s="37"/>
      <c r="L339" s="37"/>
    </row>
    <row r="340" spans="2:12" ht="15.75" customHeight="1">
      <c r="B340" s="107"/>
      <c r="C340" s="225"/>
      <c r="D340" s="76" t="s">
        <v>100</v>
      </c>
      <c r="E340" s="28" t="s">
        <v>333</v>
      </c>
      <c r="F340" s="373">
        <v>9000</v>
      </c>
      <c r="G340" s="528"/>
      <c r="H340" s="372">
        <f t="shared" si="16"/>
        <v>9000</v>
      </c>
      <c r="I340" s="165"/>
      <c r="J340" s="37"/>
      <c r="K340" s="37"/>
      <c r="L340" s="37"/>
    </row>
    <row r="341" spans="2:12" ht="15.75" customHeight="1">
      <c r="B341" s="107"/>
      <c r="C341" s="225"/>
      <c r="D341" s="77" t="s">
        <v>124</v>
      </c>
      <c r="E341" s="28" t="s">
        <v>334</v>
      </c>
      <c r="F341" s="373">
        <v>1000</v>
      </c>
      <c r="G341" s="528"/>
      <c r="H341" s="372">
        <f t="shared" si="16"/>
        <v>1000</v>
      </c>
      <c r="I341" s="165"/>
      <c r="J341" s="37"/>
      <c r="K341" s="37"/>
      <c r="L341" s="37"/>
    </row>
    <row r="342" spans="2:12" ht="15.75" customHeight="1">
      <c r="B342" s="107"/>
      <c r="C342" s="225"/>
      <c r="D342" s="77" t="s">
        <v>125</v>
      </c>
      <c r="E342" s="28" t="s">
        <v>335</v>
      </c>
      <c r="F342" s="373">
        <v>1000</v>
      </c>
      <c r="G342" s="528"/>
      <c r="H342" s="372">
        <f t="shared" si="16"/>
        <v>1000</v>
      </c>
      <c r="I342" s="165"/>
      <c r="J342" s="37"/>
      <c r="K342" s="37"/>
      <c r="L342" s="37"/>
    </row>
    <row r="343" spans="2:12" ht="15.75" customHeight="1">
      <c r="B343" s="107"/>
      <c r="C343" s="225"/>
      <c r="D343" s="76" t="s">
        <v>152</v>
      </c>
      <c r="E343" s="28" t="s">
        <v>344</v>
      </c>
      <c r="F343" s="373">
        <v>320</v>
      </c>
      <c r="G343" s="528"/>
      <c r="H343" s="372">
        <f t="shared" si="16"/>
        <v>320</v>
      </c>
      <c r="I343" s="165"/>
      <c r="J343" s="37"/>
      <c r="K343" s="37"/>
      <c r="L343" s="37"/>
    </row>
    <row r="344" spans="2:12" ht="15.75" customHeight="1">
      <c r="B344" s="107"/>
      <c r="C344" s="225"/>
      <c r="D344" s="76" t="s">
        <v>66</v>
      </c>
      <c r="E344" s="28" t="s">
        <v>336</v>
      </c>
      <c r="F344" s="373">
        <v>13000</v>
      </c>
      <c r="G344" s="528"/>
      <c r="H344" s="372">
        <f t="shared" si="16"/>
        <v>13000</v>
      </c>
      <c r="I344" s="165"/>
      <c r="J344" s="37"/>
      <c r="K344" s="37"/>
      <c r="L344" s="37"/>
    </row>
    <row r="345" spans="2:12" ht="15.75" customHeight="1">
      <c r="B345" s="107"/>
      <c r="C345" s="225"/>
      <c r="D345" s="85">
        <v>4360</v>
      </c>
      <c r="E345" s="28" t="s">
        <v>337</v>
      </c>
      <c r="F345" s="373">
        <v>200</v>
      </c>
      <c r="G345" s="528"/>
      <c r="H345" s="372">
        <f t="shared" si="16"/>
        <v>200</v>
      </c>
      <c r="I345" s="165"/>
      <c r="J345" s="37"/>
      <c r="K345" s="37"/>
      <c r="L345" s="37"/>
    </row>
    <row r="346" spans="2:12" ht="24">
      <c r="B346" s="107"/>
      <c r="C346" s="225"/>
      <c r="D346" s="85">
        <v>4400</v>
      </c>
      <c r="E346" s="123" t="s">
        <v>338</v>
      </c>
      <c r="F346" s="373">
        <v>1350</v>
      </c>
      <c r="G346" s="528"/>
      <c r="H346" s="372">
        <f t="shared" si="16"/>
        <v>1350</v>
      </c>
      <c r="I346" s="165"/>
      <c r="J346" s="37"/>
      <c r="K346" s="37"/>
      <c r="L346" s="37"/>
    </row>
    <row r="347" spans="2:12" ht="15.75" customHeight="1">
      <c r="B347" s="107"/>
      <c r="C347" s="225"/>
      <c r="D347" s="76" t="s">
        <v>120</v>
      </c>
      <c r="E347" s="28" t="s">
        <v>345</v>
      </c>
      <c r="F347" s="373">
        <v>300</v>
      </c>
      <c r="G347" s="528"/>
      <c r="H347" s="372">
        <f t="shared" si="16"/>
        <v>300</v>
      </c>
      <c r="I347" s="165"/>
      <c r="J347" s="37"/>
      <c r="K347" s="37"/>
      <c r="L347" s="37"/>
    </row>
    <row r="348" spans="2:12" ht="15.75" customHeight="1">
      <c r="B348" s="107"/>
      <c r="C348" s="225"/>
      <c r="D348" s="76">
        <v>4430</v>
      </c>
      <c r="E348" s="28" t="s">
        <v>346</v>
      </c>
      <c r="F348" s="373">
        <v>50</v>
      </c>
      <c r="G348" s="528"/>
      <c r="H348" s="372">
        <f t="shared" si="16"/>
        <v>50</v>
      </c>
      <c r="I348" s="165"/>
      <c r="J348" s="37"/>
      <c r="K348" s="37"/>
      <c r="L348" s="37"/>
    </row>
    <row r="349" spans="2:12" ht="15.75" customHeight="1">
      <c r="B349" s="107"/>
      <c r="C349" s="256"/>
      <c r="D349" s="76" t="s">
        <v>126</v>
      </c>
      <c r="E349" s="28" t="s">
        <v>339</v>
      </c>
      <c r="F349" s="373">
        <v>1186</v>
      </c>
      <c r="G349" s="528"/>
      <c r="H349" s="372">
        <f t="shared" si="16"/>
        <v>1186</v>
      </c>
      <c r="I349" s="165"/>
      <c r="J349" s="37"/>
      <c r="K349" s="37"/>
      <c r="L349" s="37"/>
    </row>
    <row r="350" spans="2:12" ht="15.75" customHeight="1">
      <c r="B350" s="107"/>
      <c r="C350" s="256"/>
      <c r="D350" s="85">
        <v>4700</v>
      </c>
      <c r="E350" s="28" t="s">
        <v>340</v>
      </c>
      <c r="F350" s="373">
        <v>1300</v>
      </c>
      <c r="G350" s="528"/>
      <c r="H350" s="372">
        <f t="shared" si="16"/>
        <v>1300</v>
      </c>
      <c r="I350" s="165"/>
      <c r="J350" s="37"/>
      <c r="K350" s="37"/>
      <c r="L350" s="37"/>
    </row>
    <row r="351" spans="2:12" ht="38.25">
      <c r="B351" s="107"/>
      <c r="C351" s="225" t="s">
        <v>328</v>
      </c>
      <c r="D351" s="311"/>
      <c r="E351" s="192" t="s">
        <v>235</v>
      </c>
      <c r="F351" s="374">
        <f>SUM(F352:F367)</f>
        <v>3468128</v>
      </c>
      <c r="G351" s="528"/>
      <c r="H351" s="374">
        <f>SUM(H352:H367)</f>
        <v>3468128</v>
      </c>
      <c r="I351" s="165"/>
      <c r="J351" s="37"/>
      <c r="K351" s="37"/>
      <c r="L351" s="37"/>
    </row>
    <row r="352" spans="2:12" ht="15.75" customHeight="1">
      <c r="B352" s="107"/>
      <c r="C352" s="225"/>
      <c r="D352" s="77" t="s">
        <v>69</v>
      </c>
      <c r="E352" s="28" t="s">
        <v>341</v>
      </c>
      <c r="F352" s="373">
        <v>460</v>
      </c>
      <c r="G352" s="528"/>
      <c r="H352" s="372">
        <f aca="true" t="shared" si="17" ref="H352:H367">F352+G352</f>
        <v>460</v>
      </c>
      <c r="I352" s="165"/>
      <c r="J352" s="37"/>
      <c r="K352" s="37"/>
      <c r="L352" s="37"/>
    </row>
    <row r="353" spans="2:12" ht="15.75" customHeight="1">
      <c r="B353" s="107"/>
      <c r="C353" s="76"/>
      <c r="D353" s="76" t="s">
        <v>151</v>
      </c>
      <c r="E353" s="28" t="s">
        <v>329</v>
      </c>
      <c r="F353" s="373">
        <v>3337376</v>
      </c>
      <c r="G353" s="528"/>
      <c r="H353" s="372">
        <f t="shared" si="17"/>
        <v>3337376</v>
      </c>
      <c r="I353" s="165"/>
      <c r="J353" s="37"/>
      <c r="K353" s="37"/>
      <c r="L353" s="37"/>
    </row>
    <row r="354" spans="2:12" ht="15.75" customHeight="1">
      <c r="B354" s="107"/>
      <c r="C354" s="76"/>
      <c r="D354" s="76" t="s">
        <v>113</v>
      </c>
      <c r="E354" s="28" t="s">
        <v>330</v>
      </c>
      <c r="F354" s="373">
        <v>94500</v>
      </c>
      <c r="G354" s="528"/>
      <c r="H354" s="372">
        <f t="shared" si="17"/>
        <v>94500</v>
      </c>
      <c r="I354" s="165"/>
      <c r="J354" s="37"/>
      <c r="K354" s="37"/>
      <c r="L354" s="37"/>
    </row>
    <row r="355" spans="2:12" ht="15.75" customHeight="1">
      <c r="B355" s="107"/>
      <c r="C355" s="76"/>
      <c r="D355" s="77" t="s">
        <v>123</v>
      </c>
      <c r="E355" s="28" t="s">
        <v>342</v>
      </c>
      <c r="F355" s="373">
        <v>4616</v>
      </c>
      <c r="G355" s="528"/>
      <c r="H355" s="372">
        <f t="shared" si="17"/>
        <v>4616</v>
      </c>
      <c r="I355" s="165"/>
      <c r="J355" s="37"/>
      <c r="K355" s="37"/>
      <c r="L355" s="37"/>
    </row>
    <row r="356" spans="2:12" ht="15.75" customHeight="1">
      <c r="B356" s="107"/>
      <c r="C356" s="76"/>
      <c r="D356" s="76" t="s">
        <v>115</v>
      </c>
      <c r="E356" s="28" t="s">
        <v>331</v>
      </c>
      <c r="F356" s="373">
        <v>12200</v>
      </c>
      <c r="G356" s="528"/>
      <c r="H356" s="372">
        <f t="shared" si="17"/>
        <v>12200</v>
      </c>
      <c r="I356" s="165"/>
      <c r="J356" s="37"/>
      <c r="K356" s="37"/>
      <c r="L356" s="37"/>
    </row>
    <row r="357" spans="2:12" ht="15.75" customHeight="1">
      <c r="B357" s="107"/>
      <c r="C357" s="76"/>
      <c r="D357" s="77" t="s">
        <v>117</v>
      </c>
      <c r="E357" s="28" t="s">
        <v>332</v>
      </c>
      <c r="F357" s="373">
        <v>1650</v>
      </c>
      <c r="G357" s="528"/>
      <c r="H357" s="372">
        <f t="shared" si="17"/>
        <v>1650</v>
      </c>
      <c r="I357" s="165"/>
      <c r="J357" s="37"/>
      <c r="K357" s="37"/>
      <c r="L357" s="37"/>
    </row>
    <row r="358" spans="2:12" ht="15.75" customHeight="1">
      <c r="B358" s="107"/>
      <c r="C358" s="76"/>
      <c r="D358" s="76">
        <v>4170</v>
      </c>
      <c r="E358" s="28" t="s">
        <v>343</v>
      </c>
      <c r="F358" s="373">
        <v>1000</v>
      </c>
      <c r="G358" s="528"/>
      <c r="H358" s="372">
        <f t="shared" si="17"/>
        <v>1000</v>
      </c>
      <c r="I358" s="165"/>
      <c r="J358" s="37"/>
      <c r="K358" s="37"/>
      <c r="L358" s="37"/>
    </row>
    <row r="359" spans="2:12" ht="15.75" customHeight="1">
      <c r="B359" s="107"/>
      <c r="C359" s="76"/>
      <c r="D359" s="76" t="s">
        <v>100</v>
      </c>
      <c r="E359" s="28" t="s">
        <v>333</v>
      </c>
      <c r="F359" s="373">
        <v>1000</v>
      </c>
      <c r="G359" s="528"/>
      <c r="H359" s="372">
        <f t="shared" si="17"/>
        <v>1000</v>
      </c>
      <c r="I359" s="165"/>
      <c r="J359" s="37"/>
      <c r="K359" s="37"/>
      <c r="L359" s="37"/>
    </row>
    <row r="360" spans="2:12" ht="15.75" customHeight="1">
      <c r="B360" s="107"/>
      <c r="C360" s="76"/>
      <c r="D360" s="77" t="s">
        <v>124</v>
      </c>
      <c r="E360" s="28" t="s">
        <v>334</v>
      </c>
      <c r="F360" s="373">
        <v>760</v>
      </c>
      <c r="G360" s="528"/>
      <c r="H360" s="372">
        <f t="shared" si="17"/>
        <v>760</v>
      </c>
      <c r="I360" s="165"/>
      <c r="J360" s="37"/>
      <c r="K360" s="37"/>
      <c r="L360" s="37"/>
    </row>
    <row r="361" spans="2:12" ht="15.75" customHeight="1">
      <c r="B361" s="107"/>
      <c r="C361" s="76"/>
      <c r="D361" s="76" t="s">
        <v>152</v>
      </c>
      <c r="E361" s="28" t="s">
        <v>344</v>
      </c>
      <c r="F361" s="373">
        <v>350</v>
      </c>
      <c r="G361" s="528"/>
      <c r="H361" s="372">
        <f t="shared" si="17"/>
        <v>350</v>
      </c>
      <c r="I361" s="165"/>
      <c r="J361" s="37"/>
      <c r="K361" s="37"/>
      <c r="L361" s="37"/>
    </row>
    <row r="362" spans="2:12" ht="15.75" customHeight="1">
      <c r="B362" s="107"/>
      <c r="C362" s="76"/>
      <c r="D362" s="76" t="s">
        <v>66</v>
      </c>
      <c r="E362" s="28" t="s">
        <v>336</v>
      </c>
      <c r="F362" s="373">
        <v>9200</v>
      </c>
      <c r="G362" s="528"/>
      <c r="H362" s="372">
        <f t="shared" si="17"/>
        <v>9200</v>
      </c>
      <c r="I362" s="165"/>
      <c r="J362" s="37"/>
      <c r="K362" s="37"/>
      <c r="L362" s="37"/>
    </row>
    <row r="363" spans="2:12" ht="24">
      <c r="B363" s="107"/>
      <c r="C363" s="76"/>
      <c r="D363" s="85">
        <v>4400</v>
      </c>
      <c r="E363" s="123" t="s">
        <v>338</v>
      </c>
      <c r="F363" s="373">
        <v>1530</v>
      </c>
      <c r="G363" s="528"/>
      <c r="H363" s="372">
        <f t="shared" si="17"/>
        <v>1530</v>
      </c>
      <c r="I363" s="165"/>
      <c r="J363" s="37"/>
      <c r="K363" s="37"/>
      <c r="L363" s="37"/>
    </row>
    <row r="364" spans="2:12" ht="15.75" customHeight="1">
      <c r="B364" s="107"/>
      <c r="C364" s="76"/>
      <c r="D364" s="76" t="s">
        <v>120</v>
      </c>
      <c r="E364" s="28" t="s">
        <v>345</v>
      </c>
      <c r="F364" s="373">
        <v>500</v>
      </c>
      <c r="G364" s="528"/>
      <c r="H364" s="372">
        <f t="shared" si="17"/>
        <v>500</v>
      </c>
      <c r="I364" s="165"/>
      <c r="J364" s="37"/>
      <c r="K364" s="37"/>
      <c r="L364" s="37"/>
    </row>
    <row r="365" spans="2:12" ht="15.75" customHeight="1">
      <c r="B365" s="107"/>
      <c r="C365" s="76"/>
      <c r="D365" s="76">
        <v>4430</v>
      </c>
      <c r="E365" s="28" t="s">
        <v>346</v>
      </c>
      <c r="F365" s="373">
        <v>100</v>
      </c>
      <c r="G365" s="528"/>
      <c r="H365" s="372">
        <f t="shared" si="17"/>
        <v>100</v>
      </c>
      <c r="I365" s="165"/>
      <c r="J365" s="37"/>
      <c r="K365" s="37"/>
      <c r="L365" s="37"/>
    </row>
    <row r="366" spans="2:12" ht="15.75" customHeight="1">
      <c r="B366" s="107"/>
      <c r="C366" s="76"/>
      <c r="D366" s="76" t="s">
        <v>126</v>
      </c>
      <c r="E366" s="28" t="s">
        <v>339</v>
      </c>
      <c r="F366" s="373">
        <v>1186</v>
      </c>
      <c r="G366" s="528"/>
      <c r="H366" s="372">
        <f t="shared" si="17"/>
        <v>1186</v>
      </c>
      <c r="I366" s="165"/>
      <c r="J366" s="37"/>
      <c r="K366" s="37"/>
      <c r="L366" s="37"/>
    </row>
    <row r="367" spans="2:12" ht="15.75" customHeight="1">
      <c r="B367" s="107"/>
      <c r="C367" s="76"/>
      <c r="D367" s="85">
        <v>4700</v>
      </c>
      <c r="E367" s="28" t="s">
        <v>340</v>
      </c>
      <c r="F367" s="373">
        <v>1700</v>
      </c>
      <c r="G367" s="528"/>
      <c r="H367" s="372">
        <f t="shared" si="17"/>
        <v>1700</v>
      </c>
      <c r="I367" s="165"/>
      <c r="J367" s="37"/>
      <c r="K367" s="37"/>
      <c r="L367" s="37"/>
    </row>
    <row r="368" spans="2:12" ht="15.75" customHeight="1">
      <c r="B368" s="181"/>
      <c r="C368" s="313" t="s">
        <v>358</v>
      </c>
      <c r="D368" s="184"/>
      <c r="E368" s="199" t="s">
        <v>249</v>
      </c>
      <c r="F368" s="388">
        <f>SUM(F369:F371)</f>
        <v>28840</v>
      </c>
      <c r="G368" s="528"/>
      <c r="H368" s="388">
        <f>SUM(H369:H371)</f>
        <v>28840</v>
      </c>
      <c r="I368" s="165"/>
      <c r="J368" s="37"/>
      <c r="K368" s="37"/>
      <c r="L368" s="37"/>
    </row>
    <row r="369" spans="2:12" ht="15.75" customHeight="1">
      <c r="B369" s="181"/>
      <c r="C369" s="182"/>
      <c r="D369" s="77" t="s">
        <v>115</v>
      </c>
      <c r="E369" s="28" t="s">
        <v>116</v>
      </c>
      <c r="F369" s="390">
        <v>4140</v>
      </c>
      <c r="G369" s="528"/>
      <c r="H369" s="372">
        <f>F369+G369</f>
        <v>4140</v>
      </c>
      <c r="I369" s="165"/>
      <c r="J369" s="37"/>
      <c r="K369" s="37"/>
      <c r="L369" s="37"/>
    </row>
    <row r="370" spans="2:12" ht="15.75" customHeight="1">
      <c r="B370" s="269"/>
      <c r="C370" s="256"/>
      <c r="D370" s="76" t="s">
        <v>117</v>
      </c>
      <c r="E370" s="28" t="s">
        <v>118</v>
      </c>
      <c r="F370" s="389">
        <v>700</v>
      </c>
      <c r="G370" s="528"/>
      <c r="H370" s="372">
        <f>F370+G370</f>
        <v>700</v>
      </c>
      <c r="I370" s="165"/>
      <c r="J370" s="37"/>
      <c r="K370" s="37"/>
      <c r="L370" s="37"/>
    </row>
    <row r="371" spans="2:12" ht="15.75" customHeight="1">
      <c r="B371" s="181"/>
      <c r="C371" s="182"/>
      <c r="D371" s="76">
        <v>4170</v>
      </c>
      <c r="E371" s="28" t="s">
        <v>71</v>
      </c>
      <c r="F371" s="390">
        <v>24000</v>
      </c>
      <c r="G371" s="528"/>
      <c r="H371" s="372">
        <f>F371+G371</f>
        <v>24000</v>
      </c>
      <c r="I371" s="165"/>
      <c r="J371" s="37"/>
      <c r="K371" s="37"/>
      <c r="L371" s="37"/>
    </row>
    <row r="372" spans="2:12" ht="15.75" customHeight="1">
      <c r="B372" s="181"/>
      <c r="C372" s="313" t="s">
        <v>359</v>
      </c>
      <c r="D372" s="222"/>
      <c r="E372" s="187" t="s">
        <v>250</v>
      </c>
      <c r="F372" s="388">
        <f>F373</f>
        <v>30000</v>
      </c>
      <c r="G372" s="528"/>
      <c r="H372" s="388">
        <f>H373</f>
        <v>30000</v>
      </c>
      <c r="I372" s="165"/>
      <c r="J372" s="37"/>
      <c r="K372" s="37"/>
      <c r="L372" s="37"/>
    </row>
    <row r="373" spans="2:12" ht="24.75" thickBot="1">
      <c r="B373" s="511"/>
      <c r="C373" s="512"/>
      <c r="D373" s="508">
        <v>4330</v>
      </c>
      <c r="E373" s="20" t="s">
        <v>153</v>
      </c>
      <c r="F373" s="513">
        <v>30000</v>
      </c>
      <c r="G373" s="530"/>
      <c r="H373" s="507">
        <f>F373+G373</f>
        <v>30000</v>
      </c>
      <c r="I373" s="519"/>
      <c r="J373" s="37"/>
      <c r="K373" s="37"/>
      <c r="L373" s="37"/>
    </row>
    <row r="374" spans="2:12" ht="26.25" thickBot="1">
      <c r="B374" s="213" t="s">
        <v>165</v>
      </c>
      <c r="C374" s="209"/>
      <c r="D374" s="209"/>
      <c r="E374" s="204" t="s">
        <v>42</v>
      </c>
      <c r="F374" s="377">
        <f>F375+F377+F387+F391+F395+F397+F400+F405</f>
        <v>1685061</v>
      </c>
      <c r="G374" s="531">
        <f>G375+G377+G387+G391+G395+G397+G400+G405</f>
        <v>130000</v>
      </c>
      <c r="H374" s="377">
        <f>H375+H377+H387+H391+H395+H397+H400+H405</f>
        <v>1815061</v>
      </c>
      <c r="I374" s="506"/>
      <c r="J374" s="37"/>
      <c r="K374" s="37"/>
      <c r="L374" s="37"/>
    </row>
    <row r="375" spans="2:12" ht="15.75" customHeight="1">
      <c r="B375" s="521"/>
      <c r="C375" s="197" t="s">
        <v>426</v>
      </c>
      <c r="D375" s="198"/>
      <c r="E375" s="199" t="s">
        <v>427</v>
      </c>
      <c r="F375" s="388">
        <f>F376</f>
        <v>0</v>
      </c>
      <c r="G375" s="532">
        <f>G376</f>
        <v>130000</v>
      </c>
      <c r="H375" s="388">
        <f>H376</f>
        <v>130000</v>
      </c>
      <c r="I375" s="522"/>
      <c r="J375" s="37"/>
      <c r="K375" s="37"/>
      <c r="L375" s="37"/>
    </row>
    <row r="376" spans="2:12" ht="36">
      <c r="B376" s="236"/>
      <c r="C376" s="237"/>
      <c r="D376" s="85">
        <v>6210</v>
      </c>
      <c r="E376" s="123" t="s">
        <v>422</v>
      </c>
      <c r="F376" s="389">
        <v>0</v>
      </c>
      <c r="G376" s="523">
        <v>130000</v>
      </c>
      <c r="H376" s="372">
        <f aca="true" t="shared" si="18" ref="H376:H386">F376+G376</f>
        <v>130000</v>
      </c>
      <c r="I376" s="525" t="s">
        <v>421</v>
      </c>
      <c r="J376" s="37"/>
      <c r="K376" s="37"/>
      <c r="L376" s="37"/>
    </row>
    <row r="377" spans="2:12" ht="15.75" customHeight="1">
      <c r="B377" s="120"/>
      <c r="C377" s="197" t="s">
        <v>179</v>
      </c>
      <c r="D377" s="198"/>
      <c r="E377" s="199" t="s">
        <v>208</v>
      </c>
      <c r="F377" s="388">
        <f>SUM(F378:F386)</f>
        <v>766000</v>
      </c>
      <c r="G377" s="527"/>
      <c r="H377" s="388">
        <f>SUM(H378:H386)</f>
        <v>766000</v>
      </c>
      <c r="I377" s="518"/>
      <c r="J377" s="37"/>
      <c r="K377" s="37"/>
      <c r="L377" s="37"/>
    </row>
    <row r="378" spans="2:12" ht="15.75" customHeight="1">
      <c r="B378" s="120"/>
      <c r="C378" s="162"/>
      <c r="D378" s="77" t="s">
        <v>113</v>
      </c>
      <c r="E378" s="28" t="s">
        <v>114</v>
      </c>
      <c r="F378" s="390">
        <v>136000</v>
      </c>
      <c r="G378" s="528"/>
      <c r="H378" s="372">
        <f t="shared" si="18"/>
        <v>136000</v>
      </c>
      <c r="I378" s="165"/>
      <c r="J378" s="37"/>
      <c r="K378" s="37"/>
      <c r="L378" s="37"/>
    </row>
    <row r="379" spans="2:12" ht="15.75" customHeight="1">
      <c r="B379" s="120"/>
      <c r="C379" s="162"/>
      <c r="D379" s="77" t="s">
        <v>123</v>
      </c>
      <c r="E379" s="28" t="s">
        <v>70</v>
      </c>
      <c r="F379" s="390">
        <v>10000</v>
      </c>
      <c r="G379" s="528"/>
      <c r="H379" s="372">
        <f t="shared" si="18"/>
        <v>10000</v>
      </c>
      <c r="I379" s="165"/>
      <c r="J379" s="37"/>
      <c r="K379" s="37"/>
      <c r="L379" s="37"/>
    </row>
    <row r="380" spans="2:12" ht="15.75" customHeight="1">
      <c r="B380" s="117"/>
      <c r="C380" s="118"/>
      <c r="D380" s="77" t="s">
        <v>115</v>
      </c>
      <c r="E380" s="28" t="s">
        <v>116</v>
      </c>
      <c r="F380" s="386">
        <v>25000</v>
      </c>
      <c r="G380" s="528"/>
      <c r="H380" s="372">
        <f t="shared" si="18"/>
        <v>25000</v>
      </c>
      <c r="I380" s="165"/>
      <c r="J380" s="37"/>
      <c r="K380" s="37"/>
      <c r="L380" s="37"/>
    </row>
    <row r="381" spans="2:12" ht="15.75" customHeight="1">
      <c r="B381" s="117"/>
      <c r="C381" s="118"/>
      <c r="D381" s="77" t="s">
        <v>117</v>
      </c>
      <c r="E381" s="28" t="s">
        <v>118</v>
      </c>
      <c r="F381" s="386">
        <v>3000</v>
      </c>
      <c r="G381" s="528"/>
      <c r="H381" s="372">
        <f t="shared" si="18"/>
        <v>3000</v>
      </c>
      <c r="I381" s="165"/>
      <c r="J381" s="37"/>
      <c r="K381" s="37"/>
      <c r="L381" s="37"/>
    </row>
    <row r="382" spans="2:12" ht="15.75" customHeight="1">
      <c r="B382" s="117"/>
      <c r="C382" s="118"/>
      <c r="D382" s="77" t="s">
        <v>100</v>
      </c>
      <c r="E382" s="28" t="s">
        <v>68</v>
      </c>
      <c r="F382" s="386">
        <v>5000</v>
      </c>
      <c r="G382" s="528"/>
      <c r="H382" s="372">
        <f t="shared" si="18"/>
        <v>5000</v>
      </c>
      <c r="I382" s="165"/>
      <c r="J382" s="37"/>
      <c r="K382" s="37"/>
      <c r="L382" s="37"/>
    </row>
    <row r="383" spans="2:12" ht="15.75" customHeight="1">
      <c r="B383" s="117"/>
      <c r="C383" s="118"/>
      <c r="D383" s="77" t="s">
        <v>66</v>
      </c>
      <c r="E383" s="28" t="s">
        <v>67</v>
      </c>
      <c r="F383" s="386">
        <v>578500</v>
      </c>
      <c r="G383" s="528"/>
      <c r="H383" s="372">
        <f t="shared" si="18"/>
        <v>578500</v>
      </c>
      <c r="I383" s="165"/>
      <c r="J383" s="37"/>
      <c r="K383" s="37"/>
      <c r="L383" s="37"/>
    </row>
    <row r="384" spans="2:12" ht="15.75" customHeight="1">
      <c r="B384" s="117"/>
      <c r="C384" s="118"/>
      <c r="D384" s="77" t="s">
        <v>126</v>
      </c>
      <c r="E384" s="28" t="s">
        <v>127</v>
      </c>
      <c r="F384" s="386">
        <v>3500</v>
      </c>
      <c r="G384" s="528"/>
      <c r="H384" s="372">
        <f t="shared" si="18"/>
        <v>3500</v>
      </c>
      <c r="I384" s="165"/>
      <c r="J384" s="37"/>
      <c r="K384" s="37"/>
      <c r="L384" s="37"/>
    </row>
    <row r="385" spans="2:12" ht="15.75" customHeight="1">
      <c r="B385" s="117"/>
      <c r="C385" s="118"/>
      <c r="D385" s="85">
        <v>4610</v>
      </c>
      <c r="E385" s="28" t="s">
        <v>241</v>
      </c>
      <c r="F385" s="386">
        <v>2000</v>
      </c>
      <c r="G385" s="528"/>
      <c r="H385" s="372">
        <f t="shared" si="18"/>
        <v>2000</v>
      </c>
      <c r="I385" s="165"/>
      <c r="J385" s="37"/>
      <c r="K385" s="37"/>
      <c r="L385" s="37"/>
    </row>
    <row r="386" spans="2:12" ht="15.75" customHeight="1">
      <c r="B386" s="117"/>
      <c r="C386" s="118"/>
      <c r="D386" s="85">
        <v>4700</v>
      </c>
      <c r="E386" s="28" t="s">
        <v>128</v>
      </c>
      <c r="F386" s="386">
        <v>3000</v>
      </c>
      <c r="G386" s="528"/>
      <c r="H386" s="372">
        <f t="shared" si="18"/>
        <v>3000</v>
      </c>
      <c r="I386" s="165"/>
      <c r="J386" s="37"/>
      <c r="K386" s="37"/>
      <c r="L386" s="37"/>
    </row>
    <row r="387" spans="2:12" ht="15.75" customHeight="1">
      <c r="B387" s="108"/>
      <c r="C387" s="225" t="s">
        <v>166</v>
      </c>
      <c r="D387" s="224"/>
      <c r="E387" s="195" t="s">
        <v>209</v>
      </c>
      <c r="F387" s="374">
        <f>F388+F389+F390</f>
        <v>43000</v>
      </c>
      <c r="G387" s="528"/>
      <c r="H387" s="374">
        <f>H388+H389+H390</f>
        <v>43000</v>
      </c>
      <c r="I387" s="165"/>
      <c r="J387" s="37"/>
      <c r="K387" s="37"/>
      <c r="L387" s="37"/>
    </row>
    <row r="388" spans="2:12" ht="21.75" customHeight="1">
      <c r="B388" s="108"/>
      <c r="C388" s="225"/>
      <c r="D388" s="76" t="s">
        <v>283</v>
      </c>
      <c r="E388" s="123" t="s">
        <v>294</v>
      </c>
      <c r="F388" s="373">
        <v>20000</v>
      </c>
      <c r="G388" s="528"/>
      <c r="H388" s="372">
        <f>F388+G388</f>
        <v>20000</v>
      </c>
      <c r="I388" s="165"/>
      <c r="J388" s="37"/>
      <c r="K388" s="37"/>
      <c r="L388" s="37"/>
    </row>
    <row r="389" spans="2:12" ht="15" customHeight="1">
      <c r="B389" s="108"/>
      <c r="C389" s="78"/>
      <c r="D389" s="77" t="s">
        <v>100</v>
      </c>
      <c r="E389" s="28" t="s">
        <v>68</v>
      </c>
      <c r="F389" s="379">
        <v>13000</v>
      </c>
      <c r="G389" s="528"/>
      <c r="H389" s="372">
        <f>F389+G389</f>
        <v>13000</v>
      </c>
      <c r="I389" s="165"/>
      <c r="J389" s="37"/>
      <c r="K389" s="37"/>
      <c r="L389" s="37"/>
    </row>
    <row r="390" spans="2:12" ht="15" customHeight="1">
      <c r="B390" s="108"/>
      <c r="C390" s="78"/>
      <c r="D390" s="77" t="s">
        <v>66</v>
      </c>
      <c r="E390" s="28" t="s">
        <v>67</v>
      </c>
      <c r="F390" s="379">
        <v>10000</v>
      </c>
      <c r="G390" s="528"/>
      <c r="H390" s="372">
        <f>F390+G390</f>
        <v>10000</v>
      </c>
      <c r="I390" s="165"/>
      <c r="J390" s="37"/>
      <c r="K390" s="37"/>
      <c r="L390" s="37"/>
    </row>
    <row r="391" spans="2:12" ht="15" customHeight="1">
      <c r="B391" s="108"/>
      <c r="C391" s="225" t="s">
        <v>167</v>
      </c>
      <c r="D391" s="224"/>
      <c r="E391" s="195" t="s">
        <v>210</v>
      </c>
      <c r="F391" s="374">
        <f>SUM(F392:F394)</f>
        <v>100561</v>
      </c>
      <c r="G391" s="528"/>
      <c r="H391" s="374">
        <f>SUM(H392:H394)</f>
        <v>100561</v>
      </c>
      <c r="I391" s="165"/>
      <c r="J391" s="37"/>
      <c r="K391" s="37"/>
      <c r="L391" s="37"/>
    </row>
    <row r="392" spans="2:12" ht="21.75" customHeight="1">
      <c r="B392" s="108"/>
      <c r="C392" s="225"/>
      <c r="D392" s="76" t="s">
        <v>283</v>
      </c>
      <c r="E392" s="123" t="s">
        <v>294</v>
      </c>
      <c r="F392" s="373">
        <v>24000</v>
      </c>
      <c r="G392" s="528"/>
      <c r="H392" s="372">
        <f>F392+G392</f>
        <v>24000</v>
      </c>
      <c r="I392" s="165"/>
      <c r="J392" s="37"/>
      <c r="K392" s="37"/>
      <c r="L392" s="37"/>
    </row>
    <row r="393" spans="2:12" ht="23.25">
      <c r="B393" s="107"/>
      <c r="C393" s="76"/>
      <c r="D393" s="77" t="s">
        <v>100</v>
      </c>
      <c r="E393" s="28" t="s">
        <v>407</v>
      </c>
      <c r="F393" s="373">
        <v>14061</v>
      </c>
      <c r="G393" s="528"/>
      <c r="H393" s="372">
        <f>F393+G393</f>
        <v>14061</v>
      </c>
      <c r="I393" s="165"/>
      <c r="J393" s="37"/>
      <c r="K393" s="37"/>
      <c r="L393" s="37"/>
    </row>
    <row r="394" spans="2:12" ht="16.5" customHeight="1">
      <c r="B394" s="107"/>
      <c r="C394" s="76"/>
      <c r="D394" s="77" t="s">
        <v>66</v>
      </c>
      <c r="E394" s="28" t="s">
        <v>402</v>
      </c>
      <c r="F394" s="373">
        <v>62500</v>
      </c>
      <c r="G394" s="528"/>
      <c r="H394" s="372">
        <f>F394+G394</f>
        <v>62500</v>
      </c>
      <c r="I394" s="165"/>
      <c r="J394" s="37"/>
      <c r="K394" s="37"/>
      <c r="L394" s="37"/>
    </row>
    <row r="395" spans="2:12" ht="16.5" customHeight="1">
      <c r="B395" s="107"/>
      <c r="C395" s="329" t="s">
        <v>391</v>
      </c>
      <c r="D395" s="235"/>
      <c r="E395" s="288" t="s">
        <v>392</v>
      </c>
      <c r="F395" s="374">
        <f>F396</f>
        <v>15000</v>
      </c>
      <c r="G395" s="528"/>
      <c r="H395" s="374">
        <f>H396</f>
        <v>15000</v>
      </c>
      <c r="I395" s="165"/>
      <c r="J395" s="37"/>
      <c r="K395" s="37"/>
      <c r="L395" s="37"/>
    </row>
    <row r="396" spans="2:12" ht="16.5" customHeight="1">
      <c r="B396" s="107"/>
      <c r="C396" s="76"/>
      <c r="D396" s="77" t="s">
        <v>66</v>
      </c>
      <c r="E396" s="28" t="s">
        <v>67</v>
      </c>
      <c r="F396" s="373">
        <v>15000</v>
      </c>
      <c r="G396" s="528"/>
      <c r="H396" s="372">
        <f>F396+G396</f>
        <v>15000</v>
      </c>
      <c r="I396" s="165"/>
      <c r="J396" s="37"/>
      <c r="K396" s="37"/>
      <c r="L396" s="37"/>
    </row>
    <row r="397" spans="2:12" ht="15" customHeight="1">
      <c r="B397" s="107"/>
      <c r="C397" s="225" t="s">
        <v>181</v>
      </c>
      <c r="D397" s="229"/>
      <c r="E397" s="195" t="s">
        <v>211</v>
      </c>
      <c r="F397" s="374">
        <f>F398+F399</f>
        <v>32000</v>
      </c>
      <c r="G397" s="528"/>
      <c r="H397" s="374">
        <f>H398+H399</f>
        <v>32000</v>
      </c>
      <c r="I397" s="165"/>
      <c r="J397" s="37"/>
      <c r="K397" s="37"/>
      <c r="L397" s="37"/>
    </row>
    <row r="398" spans="2:12" ht="15" customHeight="1">
      <c r="B398" s="107"/>
      <c r="C398" s="225"/>
      <c r="D398" s="77" t="s">
        <v>100</v>
      </c>
      <c r="E398" s="28" t="s">
        <v>68</v>
      </c>
      <c r="F398" s="373">
        <v>2000</v>
      </c>
      <c r="G398" s="528"/>
      <c r="H398" s="372">
        <f>F398+G398</f>
        <v>2000</v>
      </c>
      <c r="I398" s="165"/>
      <c r="J398" s="37"/>
      <c r="K398" s="37"/>
      <c r="L398" s="37"/>
    </row>
    <row r="399" spans="2:12" ht="15" customHeight="1">
      <c r="B399" s="107"/>
      <c r="C399" s="76"/>
      <c r="D399" s="77" t="s">
        <v>66</v>
      </c>
      <c r="E399" s="28" t="s">
        <v>67</v>
      </c>
      <c r="F399" s="373">
        <v>30000</v>
      </c>
      <c r="G399" s="528"/>
      <c r="H399" s="372">
        <f>F399+G399</f>
        <v>30000</v>
      </c>
      <c r="I399" s="165"/>
      <c r="J399" s="37"/>
      <c r="K399" s="37"/>
      <c r="L399" s="37"/>
    </row>
    <row r="400" spans="2:12" ht="15" customHeight="1">
      <c r="B400" s="108"/>
      <c r="C400" s="225" t="s">
        <v>168</v>
      </c>
      <c r="D400" s="224"/>
      <c r="E400" s="195" t="s">
        <v>186</v>
      </c>
      <c r="F400" s="374">
        <f>SUM(F401:F404)</f>
        <v>720500</v>
      </c>
      <c r="G400" s="528"/>
      <c r="H400" s="374">
        <f>SUM(H401:H404)</f>
        <v>720500</v>
      </c>
      <c r="I400" s="165"/>
      <c r="J400" s="37"/>
      <c r="K400" s="37"/>
      <c r="L400" s="37"/>
    </row>
    <row r="401" spans="2:12" ht="15.75" customHeight="1">
      <c r="B401" s="107"/>
      <c r="C401" s="76"/>
      <c r="D401" s="77" t="s">
        <v>124</v>
      </c>
      <c r="E401" s="28" t="s">
        <v>72</v>
      </c>
      <c r="F401" s="373">
        <v>212000</v>
      </c>
      <c r="G401" s="528"/>
      <c r="H401" s="372">
        <f>F401+G401</f>
        <v>212000</v>
      </c>
      <c r="I401" s="165"/>
      <c r="J401" s="37"/>
      <c r="K401" s="37"/>
      <c r="L401" s="37"/>
    </row>
    <row r="402" spans="2:12" ht="15.75" customHeight="1">
      <c r="B402" s="107"/>
      <c r="C402" s="76"/>
      <c r="D402" s="77" t="s">
        <v>125</v>
      </c>
      <c r="E402" s="28" t="s">
        <v>73</v>
      </c>
      <c r="F402" s="373">
        <v>140000</v>
      </c>
      <c r="G402" s="528"/>
      <c r="H402" s="372">
        <f>F402+G402</f>
        <v>140000</v>
      </c>
      <c r="I402" s="165"/>
      <c r="J402" s="37"/>
      <c r="K402" s="37"/>
      <c r="L402" s="37"/>
    </row>
    <row r="403" spans="2:12" ht="15.75" customHeight="1">
      <c r="B403" s="107"/>
      <c r="C403" s="76"/>
      <c r="D403" s="77" t="s">
        <v>66</v>
      </c>
      <c r="E403" s="28" t="s">
        <v>67</v>
      </c>
      <c r="F403" s="373">
        <v>3500</v>
      </c>
      <c r="G403" s="528"/>
      <c r="H403" s="372">
        <f>F403+G403</f>
        <v>3500</v>
      </c>
      <c r="I403" s="165"/>
      <c r="J403" s="37"/>
      <c r="K403" s="37"/>
      <c r="L403" s="37"/>
    </row>
    <row r="404" spans="2:12" ht="23.25">
      <c r="B404" s="107"/>
      <c r="C404" s="76"/>
      <c r="D404" s="121" t="s">
        <v>96</v>
      </c>
      <c r="E404" s="122" t="s">
        <v>403</v>
      </c>
      <c r="F404" s="373">
        <v>365000</v>
      </c>
      <c r="G404" s="528"/>
      <c r="H404" s="372">
        <f>F404+G404</f>
        <v>365000</v>
      </c>
      <c r="I404" s="165"/>
      <c r="J404" s="37"/>
      <c r="K404" s="37"/>
      <c r="L404" s="37"/>
    </row>
    <row r="405" spans="2:12" ht="15" customHeight="1">
      <c r="B405" s="107"/>
      <c r="C405" s="225" t="s">
        <v>182</v>
      </c>
      <c r="D405" s="234"/>
      <c r="E405" s="199" t="s">
        <v>41</v>
      </c>
      <c r="F405" s="374">
        <f>F406</f>
        <v>8000</v>
      </c>
      <c r="G405" s="528"/>
      <c r="H405" s="374">
        <f>H406</f>
        <v>8000</v>
      </c>
      <c r="I405" s="165"/>
      <c r="J405" s="37"/>
      <c r="K405" s="37"/>
      <c r="L405" s="37"/>
    </row>
    <row r="406" spans="2:12" ht="15" customHeight="1" thickBot="1">
      <c r="B406" s="109"/>
      <c r="C406" s="79"/>
      <c r="D406" s="80" t="s">
        <v>100</v>
      </c>
      <c r="E406" s="20" t="s">
        <v>68</v>
      </c>
      <c r="F406" s="375">
        <v>8000</v>
      </c>
      <c r="G406" s="530"/>
      <c r="H406" s="507">
        <f>F406+G406</f>
        <v>8000</v>
      </c>
      <c r="I406" s="519"/>
      <c r="J406" s="37"/>
      <c r="K406" s="37"/>
      <c r="L406" s="37"/>
    </row>
    <row r="407" spans="2:12" ht="18" customHeight="1" thickBot="1">
      <c r="B407" s="213" t="s">
        <v>90</v>
      </c>
      <c r="C407" s="209"/>
      <c r="D407" s="214"/>
      <c r="E407" s="210" t="s">
        <v>91</v>
      </c>
      <c r="F407" s="377">
        <f>F408+F410+F413+F415+F420</f>
        <v>1870375</v>
      </c>
      <c r="G407" s="526"/>
      <c r="H407" s="377">
        <f>H408+H410+H413+H415+H420</f>
        <v>1870375</v>
      </c>
      <c r="I407" s="506"/>
      <c r="J407" s="37"/>
      <c r="K407" s="37"/>
      <c r="L407" s="37"/>
    </row>
    <row r="408" spans="2:12" ht="18" customHeight="1">
      <c r="B408" s="106"/>
      <c r="C408" s="197" t="s">
        <v>169</v>
      </c>
      <c r="D408" s="198"/>
      <c r="E408" s="199" t="s">
        <v>212</v>
      </c>
      <c r="F408" s="378">
        <f>F409</f>
        <v>45600</v>
      </c>
      <c r="G408" s="527"/>
      <c r="H408" s="378">
        <f>H409</f>
        <v>45600</v>
      </c>
      <c r="I408" s="518"/>
      <c r="J408" s="37"/>
      <c r="K408" s="37"/>
      <c r="L408" s="37"/>
    </row>
    <row r="409" spans="2:12" ht="42.75" customHeight="1">
      <c r="B409" s="107"/>
      <c r="C409" s="76"/>
      <c r="D409" s="161" t="s">
        <v>246</v>
      </c>
      <c r="E409" s="28" t="s">
        <v>247</v>
      </c>
      <c r="F409" s="373">
        <v>45600</v>
      </c>
      <c r="G409" s="528"/>
      <c r="H409" s="372">
        <f>F409+G409</f>
        <v>45600</v>
      </c>
      <c r="I409" s="165"/>
      <c r="J409" s="37"/>
      <c r="K409" s="37"/>
      <c r="L409" s="37"/>
    </row>
    <row r="410" spans="2:12" ht="16.5" customHeight="1">
      <c r="B410" s="107"/>
      <c r="C410" s="225" t="s">
        <v>287</v>
      </c>
      <c r="D410" s="161"/>
      <c r="E410" s="195" t="s">
        <v>288</v>
      </c>
      <c r="F410" s="374">
        <f>F411+F412</f>
        <v>270000</v>
      </c>
      <c r="G410" s="528"/>
      <c r="H410" s="374">
        <f>H411+H412</f>
        <v>270000</v>
      </c>
      <c r="I410" s="165"/>
      <c r="J410" s="37"/>
      <c r="K410" s="37"/>
      <c r="L410" s="37"/>
    </row>
    <row r="411" spans="2:12" ht="24">
      <c r="B411" s="107"/>
      <c r="C411" s="76"/>
      <c r="D411" s="134">
        <v>2480</v>
      </c>
      <c r="E411" s="28" t="s">
        <v>170</v>
      </c>
      <c r="F411" s="373">
        <v>210000</v>
      </c>
      <c r="G411" s="528"/>
      <c r="H411" s="372">
        <f>F411+G411</f>
        <v>210000</v>
      </c>
      <c r="I411" s="165"/>
      <c r="J411" s="37"/>
      <c r="K411" s="37"/>
      <c r="L411" s="37"/>
    </row>
    <row r="412" spans="2:12" ht="36" customHeight="1">
      <c r="B412" s="107"/>
      <c r="C412" s="76"/>
      <c r="D412" s="134" t="s">
        <v>351</v>
      </c>
      <c r="E412" s="123" t="s">
        <v>352</v>
      </c>
      <c r="F412" s="373">
        <v>60000</v>
      </c>
      <c r="G412" s="528"/>
      <c r="H412" s="372">
        <f>F412+G412</f>
        <v>60000</v>
      </c>
      <c r="I412" s="165"/>
      <c r="J412" s="37"/>
      <c r="K412" s="37"/>
      <c r="L412" s="37"/>
    </row>
    <row r="413" spans="2:12" ht="16.5" customHeight="1">
      <c r="B413" s="108"/>
      <c r="C413" s="225" t="s">
        <v>92</v>
      </c>
      <c r="D413" s="235"/>
      <c r="E413" s="195" t="s">
        <v>93</v>
      </c>
      <c r="F413" s="374">
        <f>F414</f>
        <v>1020000</v>
      </c>
      <c r="G413" s="528"/>
      <c r="H413" s="374">
        <f>H414</f>
        <v>1020000</v>
      </c>
      <c r="I413" s="165"/>
      <c r="J413" s="37"/>
      <c r="K413" s="37"/>
      <c r="L413" s="37"/>
    </row>
    <row r="414" spans="2:12" ht="24">
      <c r="B414" s="107"/>
      <c r="C414" s="76"/>
      <c r="D414" s="134">
        <v>2480</v>
      </c>
      <c r="E414" s="28" t="s">
        <v>170</v>
      </c>
      <c r="F414" s="373">
        <v>1020000</v>
      </c>
      <c r="G414" s="528"/>
      <c r="H414" s="372">
        <f>F414+G414</f>
        <v>1020000</v>
      </c>
      <c r="I414" s="165"/>
      <c r="J414" s="37"/>
      <c r="K414" s="37"/>
      <c r="L414" s="37"/>
    </row>
    <row r="415" spans="2:12" ht="15.75" customHeight="1">
      <c r="B415" s="108"/>
      <c r="C415" s="225" t="s">
        <v>171</v>
      </c>
      <c r="D415" s="225"/>
      <c r="E415" s="195" t="s">
        <v>244</v>
      </c>
      <c r="F415" s="374">
        <f>SUM(F416:F419)</f>
        <v>81500</v>
      </c>
      <c r="G415" s="528"/>
      <c r="H415" s="374">
        <f>SUM(H416:H419)</f>
        <v>81500</v>
      </c>
      <c r="I415" s="165"/>
      <c r="J415" s="37"/>
      <c r="K415" s="37"/>
      <c r="L415" s="37"/>
    </row>
    <row r="416" spans="2:12" ht="15.75" customHeight="1">
      <c r="B416" s="108"/>
      <c r="C416" s="78"/>
      <c r="D416" s="77" t="s">
        <v>124</v>
      </c>
      <c r="E416" s="28" t="s">
        <v>72</v>
      </c>
      <c r="F416" s="379">
        <v>1500</v>
      </c>
      <c r="G416" s="528"/>
      <c r="H416" s="372">
        <f>F416+G416</f>
        <v>1500</v>
      </c>
      <c r="I416" s="165"/>
      <c r="J416" s="37"/>
      <c r="K416" s="37"/>
      <c r="L416" s="37"/>
    </row>
    <row r="417" spans="2:12" ht="15.75" customHeight="1">
      <c r="B417" s="108"/>
      <c r="C417" s="78"/>
      <c r="D417" s="77" t="s">
        <v>125</v>
      </c>
      <c r="E417" s="28" t="s">
        <v>73</v>
      </c>
      <c r="F417" s="379">
        <v>40000</v>
      </c>
      <c r="G417" s="528"/>
      <c r="H417" s="372">
        <f>F417+G417</f>
        <v>40000</v>
      </c>
      <c r="I417" s="165"/>
      <c r="J417" s="37"/>
      <c r="K417" s="37"/>
      <c r="L417" s="37"/>
    </row>
    <row r="418" spans="2:12" ht="15.75" customHeight="1">
      <c r="B418" s="108"/>
      <c r="C418" s="78"/>
      <c r="D418" s="77" t="s">
        <v>66</v>
      </c>
      <c r="E418" s="28" t="s">
        <v>67</v>
      </c>
      <c r="F418" s="379">
        <v>20000</v>
      </c>
      <c r="G418" s="528"/>
      <c r="H418" s="372">
        <f>F418+G418</f>
        <v>20000</v>
      </c>
      <c r="I418" s="165"/>
      <c r="J418" s="37"/>
      <c r="K418" s="37"/>
      <c r="L418" s="37"/>
    </row>
    <row r="419" spans="2:12" ht="15.75" customHeight="1">
      <c r="B419" s="108"/>
      <c r="C419" s="78"/>
      <c r="D419" s="77" t="s">
        <v>96</v>
      </c>
      <c r="E419" s="28" t="s">
        <v>97</v>
      </c>
      <c r="F419" s="379">
        <v>20000</v>
      </c>
      <c r="G419" s="528"/>
      <c r="H419" s="372">
        <f>F419+G419</f>
        <v>20000</v>
      </c>
      <c r="I419" s="165"/>
      <c r="J419" s="37"/>
      <c r="K419" s="37"/>
      <c r="L419" s="37"/>
    </row>
    <row r="420" spans="2:12" ht="15" customHeight="1">
      <c r="B420" s="108"/>
      <c r="C420" s="225" t="s">
        <v>172</v>
      </c>
      <c r="D420" s="224"/>
      <c r="E420" s="195" t="s">
        <v>41</v>
      </c>
      <c r="F420" s="374">
        <f>SUM(F421:F427)</f>
        <v>453275</v>
      </c>
      <c r="G420" s="528"/>
      <c r="H420" s="374">
        <f>SUM(H421:H427)</f>
        <v>453275</v>
      </c>
      <c r="I420" s="165"/>
      <c r="J420" s="37"/>
      <c r="K420" s="37"/>
      <c r="L420" s="37"/>
    </row>
    <row r="421" spans="2:12" ht="42" customHeight="1">
      <c r="B421" s="108"/>
      <c r="C421" s="225"/>
      <c r="D421" s="161" t="s">
        <v>246</v>
      </c>
      <c r="E421" s="28" t="s">
        <v>247</v>
      </c>
      <c r="F421" s="373">
        <v>1000</v>
      </c>
      <c r="G421" s="528"/>
      <c r="H421" s="372">
        <f aca="true" t="shared" si="19" ref="H421:H427">F421+G421</f>
        <v>1000</v>
      </c>
      <c r="I421" s="165"/>
      <c r="J421" s="37"/>
      <c r="K421" s="37"/>
      <c r="L421" s="37"/>
    </row>
    <row r="422" spans="2:12" ht="23.25">
      <c r="B422" s="107"/>
      <c r="C422" s="76"/>
      <c r="D422" s="77" t="s">
        <v>100</v>
      </c>
      <c r="E422" s="28" t="s">
        <v>408</v>
      </c>
      <c r="F422" s="373">
        <v>99721</v>
      </c>
      <c r="G422" s="528"/>
      <c r="H422" s="372">
        <f t="shared" si="19"/>
        <v>99721</v>
      </c>
      <c r="I422" s="165"/>
      <c r="J422" s="37"/>
      <c r="K422" s="37"/>
      <c r="L422" s="37"/>
    </row>
    <row r="423" spans="2:12" ht="15.75" customHeight="1">
      <c r="B423" s="107"/>
      <c r="C423" s="76"/>
      <c r="D423" s="77" t="s">
        <v>124</v>
      </c>
      <c r="E423" s="28" t="s">
        <v>72</v>
      </c>
      <c r="F423" s="373">
        <v>110000</v>
      </c>
      <c r="G423" s="528"/>
      <c r="H423" s="372">
        <f t="shared" si="19"/>
        <v>110000</v>
      </c>
      <c r="I423" s="165"/>
      <c r="J423" s="37"/>
      <c r="K423" s="37"/>
      <c r="L423" s="37"/>
    </row>
    <row r="424" spans="2:12" ht="15.75" customHeight="1">
      <c r="B424" s="107"/>
      <c r="C424" s="76"/>
      <c r="D424" s="77" t="s">
        <v>125</v>
      </c>
      <c r="E424" s="28" t="s">
        <v>404</v>
      </c>
      <c r="F424" s="373">
        <v>125151</v>
      </c>
      <c r="G424" s="528"/>
      <c r="H424" s="372">
        <f t="shared" si="19"/>
        <v>125151</v>
      </c>
      <c r="I424" s="165"/>
      <c r="J424" s="37"/>
      <c r="K424" s="37"/>
      <c r="L424" s="37"/>
    </row>
    <row r="425" spans="2:12" ht="15.75" customHeight="1">
      <c r="B425" s="107"/>
      <c r="C425" s="76"/>
      <c r="D425" s="77" t="s">
        <v>66</v>
      </c>
      <c r="E425" s="28" t="s">
        <v>405</v>
      </c>
      <c r="F425" s="373">
        <v>102403</v>
      </c>
      <c r="G425" s="528"/>
      <c r="H425" s="372">
        <f t="shared" si="19"/>
        <v>102403</v>
      </c>
      <c r="I425" s="165"/>
      <c r="J425" s="37"/>
      <c r="K425" s="37"/>
      <c r="L425" s="37"/>
    </row>
    <row r="426" spans="2:12" ht="24">
      <c r="B426" s="107"/>
      <c r="C426" s="76"/>
      <c r="D426" s="184">
        <v>4400</v>
      </c>
      <c r="E426" s="123" t="s">
        <v>243</v>
      </c>
      <c r="F426" s="373">
        <v>10000</v>
      </c>
      <c r="G426" s="528"/>
      <c r="H426" s="372">
        <f t="shared" si="19"/>
        <v>10000</v>
      </c>
      <c r="I426" s="165"/>
      <c r="J426" s="37"/>
      <c r="K426" s="37"/>
      <c r="L426" s="37"/>
    </row>
    <row r="427" spans="2:12" ht="15" customHeight="1" thickBot="1">
      <c r="B427" s="109"/>
      <c r="C427" s="79"/>
      <c r="D427" s="514">
        <v>4480</v>
      </c>
      <c r="E427" s="82" t="s">
        <v>228</v>
      </c>
      <c r="F427" s="375">
        <v>5000</v>
      </c>
      <c r="G427" s="530"/>
      <c r="H427" s="507">
        <f t="shared" si="19"/>
        <v>5000</v>
      </c>
      <c r="I427" s="519"/>
      <c r="J427" s="37"/>
      <c r="K427" s="37"/>
      <c r="L427" s="37"/>
    </row>
    <row r="428" spans="2:12" ht="19.5" customHeight="1" thickBot="1">
      <c r="B428" s="213" t="s">
        <v>94</v>
      </c>
      <c r="C428" s="209"/>
      <c r="D428" s="209"/>
      <c r="E428" s="210" t="s">
        <v>222</v>
      </c>
      <c r="F428" s="377">
        <f>F429+F432</f>
        <v>406000</v>
      </c>
      <c r="G428" s="526"/>
      <c r="H428" s="377">
        <f>H429+H432</f>
        <v>406000</v>
      </c>
      <c r="I428" s="506"/>
      <c r="J428" s="37"/>
      <c r="K428" s="37"/>
      <c r="L428" s="37"/>
    </row>
    <row r="429" spans="2:12" ht="17.25" customHeight="1">
      <c r="B429" s="183"/>
      <c r="C429" s="197" t="s">
        <v>173</v>
      </c>
      <c r="D429" s="515"/>
      <c r="E429" s="199" t="s">
        <v>245</v>
      </c>
      <c r="F429" s="378">
        <f>F430+F431</f>
        <v>125400</v>
      </c>
      <c r="G429" s="527"/>
      <c r="H429" s="378">
        <f>H430+H431</f>
        <v>125400</v>
      </c>
      <c r="I429" s="518"/>
      <c r="J429" s="37"/>
      <c r="K429" s="37"/>
      <c r="L429" s="37"/>
    </row>
    <row r="430" spans="2:12" ht="42.75" customHeight="1">
      <c r="B430" s="107"/>
      <c r="C430" s="76"/>
      <c r="D430" s="134" t="s">
        <v>246</v>
      </c>
      <c r="E430" s="28" t="s">
        <v>247</v>
      </c>
      <c r="F430" s="373">
        <v>104400</v>
      </c>
      <c r="G430" s="528"/>
      <c r="H430" s="372">
        <f>F430+G430</f>
        <v>104400</v>
      </c>
      <c r="I430" s="165"/>
      <c r="J430" s="37"/>
      <c r="K430" s="37"/>
      <c r="L430" s="37"/>
    </row>
    <row r="431" spans="2:12" ht="21.75" customHeight="1">
      <c r="B431" s="107"/>
      <c r="C431" s="76"/>
      <c r="D431" s="77" t="s">
        <v>100</v>
      </c>
      <c r="E431" s="28" t="s">
        <v>406</v>
      </c>
      <c r="F431" s="373">
        <v>21000</v>
      </c>
      <c r="G431" s="528"/>
      <c r="H431" s="372">
        <f>F431+G431</f>
        <v>21000</v>
      </c>
      <c r="I431" s="165"/>
      <c r="J431" s="37"/>
      <c r="K431" s="37"/>
      <c r="L431" s="37"/>
    </row>
    <row r="432" spans="2:12" ht="17.25" customHeight="1">
      <c r="B432" s="107"/>
      <c r="C432" s="312" t="s">
        <v>350</v>
      </c>
      <c r="D432" s="252"/>
      <c r="E432" s="297" t="s">
        <v>41</v>
      </c>
      <c r="F432" s="374">
        <f>SUM(F433:F438)</f>
        <v>280600</v>
      </c>
      <c r="G432" s="528"/>
      <c r="H432" s="374">
        <f>SUM(H433:H438)</f>
        <v>280600</v>
      </c>
      <c r="I432" s="165"/>
      <c r="J432" s="37"/>
      <c r="K432" s="37"/>
      <c r="L432" s="37"/>
    </row>
    <row r="433" spans="2:12" ht="15.75" customHeight="1">
      <c r="B433" s="107"/>
      <c r="C433" s="256"/>
      <c r="D433" s="77" t="s">
        <v>100</v>
      </c>
      <c r="E433" s="28" t="s">
        <v>68</v>
      </c>
      <c r="F433" s="373">
        <v>37000</v>
      </c>
      <c r="G433" s="528"/>
      <c r="H433" s="372">
        <f aca="true" t="shared" si="20" ref="H433:H438">F433+G433</f>
        <v>37000</v>
      </c>
      <c r="I433" s="165"/>
      <c r="J433" s="37"/>
      <c r="K433" s="37"/>
      <c r="L433" s="37"/>
    </row>
    <row r="434" spans="2:12" ht="15.75" customHeight="1">
      <c r="B434" s="107"/>
      <c r="C434" s="256"/>
      <c r="D434" s="85">
        <v>4220</v>
      </c>
      <c r="E434" s="28" t="s">
        <v>150</v>
      </c>
      <c r="F434" s="373">
        <v>2000</v>
      </c>
      <c r="G434" s="528"/>
      <c r="H434" s="372">
        <f t="shared" si="20"/>
        <v>2000</v>
      </c>
      <c r="I434" s="165"/>
      <c r="J434" s="37"/>
      <c r="K434" s="37"/>
      <c r="L434" s="37"/>
    </row>
    <row r="435" spans="2:12" ht="15.75" customHeight="1">
      <c r="B435" s="107"/>
      <c r="C435" s="256"/>
      <c r="D435" s="77" t="s">
        <v>124</v>
      </c>
      <c r="E435" s="28" t="s">
        <v>72</v>
      </c>
      <c r="F435" s="373">
        <v>100000</v>
      </c>
      <c r="G435" s="528"/>
      <c r="H435" s="372">
        <f t="shared" si="20"/>
        <v>100000</v>
      </c>
      <c r="I435" s="165"/>
      <c r="J435" s="37"/>
      <c r="K435" s="37"/>
      <c r="L435" s="37"/>
    </row>
    <row r="436" spans="2:12" ht="15.75" customHeight="1">
      <c r="B436" s="107"/>
      <c r="C436" s="256"/>
      <c r="D436" s="77" t="s">
        <v>125</v>
      </c>
      <c r="E436" s="28" t="s">
        <v>73</v>
      </c>
      <c r="F436" s="373">
        <v>105000</v>
      </c>
      <c r="G436" s="528"/>
      <c r="H436" s="372">
        <f t="shared" si="20"/>
        <v>105000</v>
      </c>
      <c r="I436" s="165"/>
      <c r="J436" s="37"/>
      <c r="K436" s="37"/>
      <c r="L436" s="37"/>
    </row>
    <row r="437" spans="2:12" ht="15.75" customHeight="1">
      <c r="B437" s="107"/>
      <c r="C437" s="256"/>
      <c r="D437" s="77" t="s">
        <v>66</v>
      </c>
      <c r="E437" s="28" t="s">
        <v>67</v>
      </c>
      <c r="F437" s="373">
        <v>33000</v>
      </c>
      <c r="G437" s="528"/>
      <c r="H437" s="372">
        <f t="shared" si="20"/>
        <v>33000</v>
      </c>
      <c r="I437" s="165"/>
      <c r="J437" s="37"/>
      <c r="K437" s="37"/>
      <c r="L437" s="37"/>
    </row>
    <row r="438" spans="2:12" ht="15.75" customHeight="1">
      <c r="B438" s="107"/>
      <c r="C438" s="256"/>
      <c r="D438" s="77" t="s">
        <v>105</v>
      </c>
      <c r="E438" s="28" t="s">
        <v>76</v>
      </c>
      <c r="F438" s="373">
        <v>3600</v>
      </c>
      <c r="G438" s="528"/>
      <c r="H438" s="372">
        <f t="shared" si="20"/>
        <v>3600</v>
      </c>
      <c r="I438" s="165"/>
      <c r="J438" s="37"/>
      <c r="K438" s="37"/>
      <c r="L438" s="37"/>
    </row>
    <row r="439" spans="2:12" s="88" customFormat="1" ht="4.5" customHeight="1" thickBot="1">
      <c r="B439" s="265"/>
      <c r="C439" s="266"/>
      <c r="D439" s="266"/>
      <c r="E439" s="42"/>
      <c r="F439" s="392"/>
      <c r="G439" s="516"/>
      <c r="H439" s="392"/>
      <c r="I439" s="520"/>
      <c r="J439" s="87"/>
      <c r="K439" s="87"/>
      <c r="L439" s="87"/>
    </row>
    <row r="440" spans="2:12" ht="17.25" customHeight="1" thickBot="1">
      <c r="B440" s="218"/>
      <c r="C440" s="219"/>
      <c r="D440" s="220"/>
      <c r="E440" s="221" t="s">
        <v>174</v>
      </c>
      <c r="F440" s="393">
        <f>F10+F19+F32+F37+F42+F98+F101+F113+F120+F123+F126+F251+F266+F311+F321+F332+F374+F407+F428</f>
        <v>42703852</v>
      </c>
      <c r="G440" s="524">
        <f>G10+G19+G32+G37+G42+G98+G101+G113+G120+G123+G126+G251+G266+G311+G321+G332+G374+G407+G428</f>
        <v>130000</v>
      </c>
      <c r="H440" s="393">
        <f>H10+H19+H32+H37+H42+H98+H101+H113+H120+H123+H126+H251+H266+H311+H321+H332+H374+H407+H428</f>
        <v>42833852</v>
      </c>
      <c r="I440" s="506"/>
      <c r="J440" s="37"/>
      <c r="K440" s="37"/>
      <c r="L440" s="37"/>
    </row>
    <row r="441" spans="2:12" ht="26.25" customHeight="1">
      <c r="B441" s="89"/>
      <c r="C441" s="89"/>
      <c r="D441" s="90"/>
      <c r="E441" s="91"/>
      <c r="F441" s="43"/>
      <c r="G441" s="37"/>
      <c r="H441" s="37"/>
      <c r="I441" s="37"/>
      <c r="J441" s="37"/>
      <c r="K441" s="37"/>
      <c r="L441" s="37"/>
    </row>
    <row r="442" spans="2:12" ht="26.25" customHeight="1">
      <c r="B442" s="89"/>
      <c r="C442" s="89"/>
      <c r="D442" s="90"/>
      <c r="E442" s="91"/>
      <c r="F442" s="43"/>
      <c r="G442" s="37"/>
      <c r="H442" s="37"/>
      <c r="I442" s="37"/>
      <c r="J442" s="37"/>
      <c r="K442" s="37"/>
      <c r="L442" s="37"/>
    </row>
    <row r="443" spans="2:12" ht="26.25" customHeight="1">
      <c r="B443" s="89"/>
      <c r="C443" s="89"/>
      <c r="D443" s="90"/>
      <c r="E443" s="91"/>
      <c r="F443" s="43"/>
      <c r="G443" s="37"/>
      <c r="H443" s="37"/>
      <c r="I443" s="37"/>
      <c r="J443" s="37"/>
      <c r="K443" s="37"/>
      <c r="L443" s="37"/>
    </row>
    <row r="444" spans="2:12" ht="26.25" customHeight="1">
      <c r="B444" s="89"/>
      <c r="C444" s="89"/>
      <c r="D444" s="90"/>
      <c r="E444" s="91"/>
      <c r="F444" s="43"/>
      <c r="G444" s="37"/>
      <c r="H444" s="37"/>
      <c r="I444" s="37"/>
      <c r="J444" s="37"/>
      <c r="K444" s="37"/>
      <c r="L444" s="37"/>
    </row>
    <row r="445" spans="2:12" ht="26.25" customHeight="1">
      <c r="B445" s="89"/>
      <c r="C445" s="89"/>
      <c r="D445" s="90"/>
      <c r="E445" s="91"/>
      <c r="F445" s="43"/>
      <c r="G445" s="37"/>
      <c r="H445" s="37"/>
      <c r="I445" s="37"/>
      <c r="J445" s="37"/>
      <c r="K445" s="37"/>
      <c r="L445" s="37"/>
    </row>
    <row r="446" spans="2:12" ht="26.25" customHeight="1">
      <c r="B446" s="89"/>
      <c r="C446" s="89"/>
      <c r="D446" s="90"/>
      <c r="E446" s="91"/>
      <c r="F446" s="43"/>
      <c r="G446" s="37"/>
      <c r="H446" s="37"/>
      <c r="I446" s="37"/>
      <c r="J446" s="37"/>
      <c r="K446" s="37"/>
      <c r="L446" s="37"/>
    </row>
    <row r="447" spans="2:12" ht="26.25" customHeight="1">
      <c r="B447" s="89"/>
      <c r="C447" s="89"/>
      <c r="D447" s="90"/>
      <c r="E447" s="91"/>
      <c r="F447" s="43"/>
      <c r="G447" s="37"/>
      <c r="H447" s="37"/>
      <c r="I447" s="37"/>
      <c r="J447" s="37"/>
      <c r="K447" s="37"/>
      <c r="L447" s="37"/>
    </row>
    <row r="448" spans="2:12" ht="26.25" customHeight="1">
      <c r="B448" s="89"/>
      <c r="C448" s="89"/>
      <c r="D448" s="90"/>
      <c r="E448" s="91"/>
      <c r="F448" s="43"/>
      <c r="G448" s="37"/>
      <c r="H448" s="37"/>
      <c r="I448" s="37"/>
      <c r="J448" s="37"/>
      <c r="K448" s="37"/>
      <c r="L448" s="37"/>
    </row>
    <row r="449" spans="2:12" ht="26.25" customHeight="1">
      <c r="B449" s="89"/>
      <c r="C449" s="89"/>
      <c r="D449" s="90"/>
      <c r="E449" s="91"/>
      <c r="G449" s="37"/>
      <c r="H449" s="43"/>
      <c r="I449" s="37"/>
      <c r="J449" s="37"/>
      <c r="K449" s="37"/>
      <c r="L449" s="37"/>
    </row>
    <row r="450" spans="2:12" ht="26.25" customHeight="1">
      <c r="B450" s="89"/>
      <c r="C450" s="89"/>
      <c r="D450" s="90"/>
      <c r="E450" s="91"/>
      <c r="G450" s="37"/>
      <c r="H450" s="534"/>
      <c r="I450" s="37"/>
      <c r="J450" s="37"/>
      <c r="K450" s="37"/>
      <c r="L450" s="37"/>
    </row>
    <row r="451" spans="2:12" ht="26.25" customHeight="1">
      <c r="B451" s="89"/>
      <c r="C451" s="89"/>
      <c r="D451" s="90"/>
      <c r="E451" s="91"/>
      <c r="F451" s="43"/>
      <c r="G451" s="37"/>
      <c r="H451" s="534"/>
      <c r="I451" s="37"/>
      <c r="J451" s="37"/>
      <c r="K451" s="37"/>
      <c r="L451" s="37"/>
    </row>
    <row r="452" spans="2:12" ht="14.25">
      <c r="B452" s="89"/>
      <c r="C452" s="89"/>
      <c r="D452" s="90"/>
      <c r="E452" s="91"/>
      <c r="F452" s="43"/>
      <c r="G452" s="37"/>
      <c r="H452" s="37"/>
      <c r="I452" s="37"/>
      <c r="J452" s="37"/>
      <c r="K452" s="37"/>
      <c r="L452" s="37"/>
    </row>
    <row r="453" spans="2:12" ht="27" customHeight="1">
      <c r="B453" s="89"/>
      <c r="C453" s="89"/>
      <c r="D453" s="90"/>
      <c r="E453" s="91"/>
      <c r="F453" s="43"/>
      <c r="G453" s="37"/>
      <c r="H453" s="37"/>
      <c r="I453" s="37"/>
      <c r="J453" s="37"/>
      <c r="K453" s="37"/>
      <c r="L453" s="37"/>
    </row>
    <row r="454" spans="2:12" ht="25.5" customHeight="1">
      <c r="B454" s="89"/>
      <c r="C454" s="89"/>
      <c r="D454" s="90"/>
      <c r="E454" s="91"/>
      <c r="G454" s="37"/>
      <c r="H454" s="37"/>
      <c r="I454" s="37"/>
      <c r="J454" s="37"/>
      <c r="K454" s="37"/>
      <c r="L454" s="37"/>
    </row>
    <row r="455" spans="2:12" ht="14.25">
      <c r="B455" s="89"/>
      <c r="C455" s="89"/>
      <c r="D455" s="90"/>
      <c r="E455" s="91"/>
      <c r="F455" s="43"/>
      <c r="G455" s="37"/>
      <c r="H455" s="37"/>
      <c r="I455" s="37"/>
      <c r="J455" s="37"/>
      <c r="K455" s="37"/>
      <c r="L455" s="37"/>
    </row>
    <row r="456" spans="2:12" ht="12.7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</row>
    <row r="457" spans="2:12" ht="12.7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</row>
    <row r="458" spans="2:12" ht="12.7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</row>
    <row r="459" spans="2:12" ht="12.7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</row>
    <row r="460" spans="2:12" ht="12.7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</row>
    <row r="461" spans="2:12" ht="12.7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</row>
    <row r="462" spans="2:12" ht="12.7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</row>
    <row r="463" spans="2:12" ht="12.7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</row>
    <row r="464" spans="2:12" ht="12.7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</row>
    <row r="465" spans="2:12" ht="12.75">
      <c r="B465" s="37"/>
      <c r="C465" s="37"/>
      <c r="D465" s="37"/>
      <c r="E465" s="37"/>
      <c r="G465" s="37"/>
      <c r="H465" s="37"/>
      <c r="I465" s="37"/>
      <c r="J465" s="37"/>
      <c r="K465" s="37"/>
      <c r="L465" s="37"/>
    </row>
    <row r="466" spans="2:12" ht="12.7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</row>
    <row r="467" spans="2:12" ht="12.7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</row>
    <row r="468" spans="2:12" ht="12.7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</row>
    <row r="469" spans="2:12" ht="12.7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</row>
    <row r="470" spans="2:12" ht="12.7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</row>
    <row r="471" spans="2:12" ht="12.7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</row>
    <row r="472" spans="2:12" ht="12.7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</row>
    <row r="473" spans="2:12" ht="12.7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</row>
    <row r="474" spans="2:10" ht="12.75">
      <c r="B474" s="37"/>
      <c r="C474" s="37"/>
      <c r="D474" s="37"/>
      <c r="E474" s="37"/>
      <c r="F474" s="37"/>
      <c r="G474" s="37"/>
      <c r="H474" s="37"/>
      <c r="I474" s="37"/>
      <c r="J474" s="37"/>
    </row>
    <row r="475" spans="2:10" ht="12.75">
      <c r="B475" s="37"/>
      <c r="C475" s="37"/>
      <c r="D475" s="37"/>
      <c r="E475" s="37"/>
      <c r="F475" s="37"/>
      <c r="G475" s="37"/>
      <c r="H475" s="37"/>
      <c r="I475" s="37"/>
      <c r="J475" s="37"/>
    </row>
    <row r="476" spans="2:10" ht="12.75">
      <c r="B476" s="37"/>
      <c r="C476" s="37"/>
      <c r="D476" s="37"/>
      <c r="E476" s="37"/>
      <c r="F476" s="37"/>
      <c r="G476" s="37"/>
      <c r="H476" s="37"/>
      <c r="I476" s="37"/>
      <c r="J476" s="37"/>
    </row>
    <row r="477" spans="2:10" ht="12.75">
      <c r="B477" s="37"/>
      <c r="C477" s="37"/>
      <c r="D477" s="37"/>
      <c r="E477" s="37"/>
      <c r="F477" s="37"/>
      <c r="G477" s="37"/>
      <c r="H477" s="37"/>
      <c r="I477" s="37"/>
      <c r="J477" s="37"/>
    </row>
    <row r="478" spans="2:10" ht="12.75">
      <c r="B478" s="37"/>
      <c r="C478" s="37"/>
      <c r="D478" s="37"/>
      <c r="E478" s="37"/>
      <c r="F478" s="37"/>
      <c r="G478" s="37"/>
      <c r="H478" s="37"/>
      <c r="I478" s="37"/>
      <c r="J478" s="37"/>
    </row>
    <row r="479" spans="2:10" ht="12.75">
      <c r="B479" s="37"/>
      <c r="C479" s="37"/>
      <c r="D479" s="37"/>
      <c r="E479" s="37"/>
      <c r="F479" s="37"/>
      <c r="G479" s="37"/>
      <c r="H479" s="37"/>
      <c r="I479" s="37"/>
      <c r="J479" s="37"/>
    </row>
    <row r="480" spans="2:10" ht="12.75">
      <c r="B480" s="37"/>
      <c r="C480" s="37"/>
      <c r="D480" s="37"/>
      <c r="E480" s="37"/>
      <c r="F480" s="37"/>
      <c r="G480" s="37"/>
      <c r="H480" s="37"/>
      <c r="I480" s="37"/>
      <c r="J480" s="37"/>
    </row>
    <row r="481" spans="2:10" ht="12.75">
      <c r="B481" s="37"/>
      <c r="C481" s="37"/>
      <c r="D481" s="37"/>
      <c r="E481" s="37"/>
      <c r="F481" s="37"/>
      <c r="G481" s="37"/>
      <c r="H481" s="37"/>
      <c r="I481" s="37"/>
      <c r="J481" s="37"/>
    </row>
    <row r="482" spans="2:10" ht="12.75">
      <c r="B482" s="37"/>
      <c r="C482" s="37"/>
      <c r="D482" s="37"/>
      <c r="E482" s="37"/>
      <c r="F482" s="37"/>
      <c r="G482" s="37"/>
      <c r="H482" s="37"/>
      <c r="I482" s="37"/>
      <c r="J482" s="37"/>
    </row>
    <row r="483" spans="2:10" ht="12.75">
      <c r="B483" s="37"/>
      <c r="C483" s="37"/>
      <c r="D483" s="37"/>
      <c r="E483" s="37"/>
      <c r="F483" s="37"/>
      <c r="G483" s="37"/>
      <c r="H483" s="37"/>
      <c r="I483" s="37"/>
      <c r="J483" s="37"/>
    </row>
    <row r="484" spans="2:10" ht="12.75">
      <c r="B484" s="37"/>
      <c r="C484" s="37"/>
      <c r="D484" s="37"/>
      <c r="E484" s="37"/>
      <c r="F484" s="37"/>
      <c r="G484" s="37"/>
      <c r="H484" s="37"/>
      <c r="I484" s="37"/>
      <c r="J484" s="37"/>
    </row>
    <row r="485" spans="2:10" ht="12.75">
      <c r="B485" s="37"/>
      <c r="C485" s="37"/>
      <c r="D485" s="37"/>
      <c r="E485" s="37"/>
      <c r="F485" s="37"/>
      <c r="G485" s="37"/>
      <c r="H485" s="37"/>
      <c r="I485" s="37"/>
      <c r="J485" s="37"/>
    </row>
    <row r="486" spans="2:10" ht="12.75">
      <c r="B486" s="37"/>
      <c r="C486" s="37"/>
      <c r="D486" s="37"/>
      <c r="E486" s="37"/>
      <c r="F486" s="37"/>
      <c r="G486" s="37"/>
      <c r="H486" s="37"/>
      <c r="I486" s="37"/>
      <c r="J486" s="37"/>
    </row>
    <row r="487" spans="2:10" ht="12.75">
      <c r="B487" s="37"/>
      <c r="C487" s="37"/>
      <c r="D487" s="37"/>
      <c r="E487" s="37"/>
      <c r="F487" s="37"/>
      <c r="G487" s="37"/>
      <c r="H487" s="37"/>
      <c r="I487" s="37"/>
      <c r="J487" s="37"/>
    </row>
    <row r="488" spans="2:10" ht="12.75">
      <c r="B488" s="37"/>
      <c r="C488" s="37"/>
      <c r="D488" s="37"/>
      <c r="E488" s="37"/>
      <c r="F488" s="37"/>
      <c r="G488" s="37"/>
      <c r="H488" s="37"/>
      <c r="I488" s="37"/>
      <c r="J488" s="37"/>
    </row>
    <row r="489" spans="2:10" ht="12.75">
      <c r="B489" s="37"/>
      <c r="C489" s="37"/>
      <c r="D489" s="37"/>
      <c r="E489" s="37"/>
      <c r="F489" s="37"/>
      <c r="G489" s="37"/>
      <c r="H489" s="37"/>
      <c r="I489" s="37"/>
      <c r="J489" s="37"/>
    </row>
    <row r="490" spans="2:10" ht="12.75">
      <c r="B490" s="37"/>
      <c r="C490" s="37"/>
      <c r="D490" s="37"/>
      <c r="E490" s="37"/>
      <c r="F490" s="37"/>
      <c r="G490" s="37"/>
      <c r="H490" s="37"/>
      <c r="I490" s="37"/>
      <c r="J490" s="37"/>
    </row>
    <row r="491" spans="2:10" ht="12.75">
      <c r="B491" s="37"/>
      <c r="C491" s="37"/>
      <c r="D491" s="37"/>
      <c r="E491" s="37"/>
      <c r="F491" s="37"/>
      <c r="G491" s="37"/>
      <c r="H491" s="37"/>
      <c r="I491" s="37"/>
      <c r="J491" s="37"/>
    </row>
    <row r="492" spans="2:10" ht="12.75">
      <c r="B492" s="37"/>
      <c r="C492" s="37"/>
      <c r="D492" s="37"/>
      <c r="E492" s="37"/>
      <c r="F492" s="37"/>
      <c r="G492" s="37"/>
      <c r="H492" s="37"/>
      <c r="I492" s="37"/>
      <c r="J492" s="37"/>
    </row>
    <row r="493" spans="2:10" ht="12.75">
      <c r="B493" s="37"/>
      <c r="C493" s="37"/>
      <c r="D493" s="37"/>
      <c r="E493" s="37"/>
      <c r="F493" s="37"/>
      <c r="G493" s="37"/>
      <c r="H493" s="37"/>
      <c r="I493" s="37"/>
      <c r="J493" s="37"/>
    </row>
    <row r="494" spans="2:10" ht="12.75">
      <c r="B494" s="37"/>
      <c r="C494" s="37"/>
      <c r="D494" s="37"/>
      <c r="E494" s="37"/>
      <c r="F494" s="37"/>
      <c r="G494" s="37"/>
      <c r="H494" s="37"/>
      <c r="I494" s="37"/>
      <c r="J494" s="37"/>
    </row>
    <row r="495" spans="2:10" ht="12.75">
      <c r="B495" s="37"/>
      <c r="C495" s="37"/>
      <c r="D495" s="37"/>
      <c r="E495" s="37"/>
      <c r="F495" s="37"/>
      <c r="G495" s="37"/>
      <c r="H495" s="37"/>
      <c r="I495" s="37"/>
      <c r="J495" s="37"/>
    </row>
    <row r="496" spans="2:10" ht="12.75">
      <c r="B496" s="37"/>
      <c r="C496" s="37"/>
      <c r="D496" s="37"/>
      <c r="E496" s="37"/>
      <c r="F496" s="37"/>
      <c r="G496" s="37"/>
      <c r="H496" s="37"/>
      <c r="I496" s="37"/>
      <c r="J496" s="37"/>
    </row>
    <row r="497" spans="2:10" ht="12.75">
      <c r="B497" s="37"/>
      <c r="C497" s="37"/>
      <c r="D497" s="37"/>
      <c r="E497" s="37"/>
      <c r="F497" s="37"/>
      <c r="G497" s="37"/>
      <c r="H497" s="37"/>
      <c r="I497" s="37"/>
      <c r="J497" s="37"/>
    </row>
    <row r="498" spans="2:10" ht="12.75">
      <c r="B498" s="37"/>
      <c r="C498" s="37"/>
      <c r="D498" s="37"/>
      <c r="E498" s="37"/>
      <c r="F498" s="37"/>
      <c r="G498" s="37"/>
      <c r="H498" s="37"/>
      <c r="I498" s="37"/>
      <c r="J498" s="37"/>
    </row>
    <row r="499" spans="2:10" ht="12.75">
      <c r="B499" s="37"/>
      <c r="C499" s="37"/>
      <c r="D499" s="37"/>
      <c r="E499" s="37"/>
      <c r="F499" s="37"/>
      <c r="G499" s="37"/>
      <c r="H499" s="37"/>
      <c r="I499" s="37"/>
      <c r="J499" s="37"/>
    </row>
    <row r="500" spans="2:10" ht="12.75">
      <c r="B500" s="37"/>
      <c r="C500" s="37"/>
      <c r="D500" s="37"/>
      <c r="E500" s="37"/>
      <c r="F500" s="37"/>
      <c r="G500" s="37"/>
      <c r="H500" s="37"/>
      <c r="I500" s="37"/>
      <c r="J500" s="37"/>
    </row>
    <row r="501" spans="2:10" ht="12.75">
      <c r="B501" s="37"/>
      <c r="C501" s="37"/>
      <c r="D501" s="37"/>
      <c r="E501" s="37"/>
      <c r="F501" s="37"/>
      <c r="G501" s="37"/>
      <c r="H501" s="37"/>
      <c r="I501" s="37"/>
      <c r="J501" s="37"/>
    </row>
    <row r="502" spans="2:10" ht="12.75">
      <c r="B502" s="37"/>
      <c r="C502" s="37"/>
      <c r="D502" s="37"/>
      <c r="E502" s="37"/>
      <c r="F502" s="37"/>
      <c r="G502" s="37"/>
      <c r="H502" s="37"/>
      <c r="I502" s="37"/>
      <c r="J502" s="37"/>
    </row>
    <row r="503" spans="2:10" ht="12.75">
      <c r="B503" s="37"/>
      <c r="C503" s="37"/>
      <c r="D503" s="37"/>
      <c r="E503" s="37"/>
      <c r="F503" s="37"/>
      <c r="G503" s="37"/>
      <c r="H503" s="37"/>
      <c r="I503" s="37"/>
      <c r="J503" s="37"/>
    </row>
    <row r="504" spans="2:10" ht="12.75">
      <c r="B504" s="37"/>
      <c r="C504" s="37"/>
      <c r="D504" s="37"/>
      <c r="E504" s="37"/>
      <c r="F504" s="37"/>
      <c r="G504" s="37"/>
      <c r="H504" s="37"/>
      <c r="I504" s="37"/>
      <c r="J504" s="37"/>
    </row>
    <row r="505" spans="2:10" ht="12.75">
      <c r="B505" s="37"/>
      <c r="C505" s="37"/>
      <c r="D505" s="37"/>
      <c r="E505" s="37"/>
      <c r="F505" s="37"/>
      <c r="G505" s="37"/>
      <c r="H505" s="37"/>
      <c r="I505" s="37"/>
      <c r="J505" s="37"/>
    </row>
    <row r="506" spans="2:10" ht="12.75">
      <c r="B506" s="37"/>
      <c r="C506" s="37"/>
      <c r="D506" s="37"/>
      <c r="E506" s="37"/>
      <c r="F506" s="37"/>
      <c r="G506" s="37"/>
      <c r="H506" s="37"/>
      <c r="I506" s="37"/>
      <c r="J506" s="37"/>
    </row>
    <row r="507" spans="2:10" ht="12.75">
      <c r="B507" s="37"/>
      <c r="C507" s="37"/>
      <c r="D507" s="37"/>
      <c r="E507" s="37"/>
      <c r="F507" s="37"/>
      <c r="G507" s="37"/>
      <c r="H507" s="37"/>
      <c r="I507" s="37"/>
      <c r="J507" s="37"/>
    </row>
    <row r="508" spans="2:10" ht="12.75">
      <c r="B508" s="37"/>
      <c r="C508" s="37"/>
      <c r="D508" s="37"/>
      <c r="E508" s="37"/>
      <c r="F508" s="37"/>
      <c r="G508" s="37"/>
      <c r="H508" s="37"/>
      <c r="I508" s="37"/>
      <c r="J508" s="37"/>
    </row>
    <row r="509" spans="2:10" ht="12.75">
      <c r="B509" s="37"/>
      <c r="C509" s="37"/>
      <c r="D509" s="37"/>
      <c r="E509" s="37"/>
      <c r="F509" s="37"/>
      <c r="G509" s="37"/>
      <c r="H509" s="37"/>
      <c r="I509" s="37"/>
      <c r="J509" s="37"/>
    </row>
  </sheetData>
  <sheetProtection/>
  <mergeCells count="1">
    <mergeCell ref="E6:G6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77" t="s">
        <v>437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73"/>
      <c r="C2" s="31"/>
      <c r="D2" s="168"/>
      <c r="E2" s="31"/>
      <c r="F2" s="31"/>
      <c r="G2" s="31"/>
      <c r="H2" s="270" t="s">
        <v>446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75"/>
      <c r="H3" s="177" t="s">
        <v>420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8"/>
      <c r="C4" s="178" t="s">
        <v>364</v>
      </c>
      <c r="D4" s="178"/>
      <c r="E4" s="178"/>
      <c r="F4" s="178"/>
      <c r="G4" s="178"/>
      <c r="H4" s="39"/>
      <c r="I4" s="38"/>
      <c r="J4" s="38"/>
      <c r="K4" s="38"/>
      <c r="L4" s="38"/>
      <c r="M4" s="38"/>
      <c r="N4" s="38"/>
      <c r="O4" s="38"/>
      <c r="P4" s="38"/>
      <c r="Q4" s="38"/>
    </row>
    <row r="5" spans="1:16" ht="12" customHeight="1" thickBot="1">
      <c r="A5" s="38"/>
      <c r="B5" s="38"/>
      <c r="C5" s="38"/>
      <c r="D5" s="38"/>
      <c r="E5" s="38"/>
      <c r="F5" s="38"/>
      <c r="G5" s="38"/>
      <c r="H5" s="38"/>
      <c r="I5" s="41" t="s">
        <v>44</v>
      </c>
      <c r="J5" s="38"/>
      <c r="K5" s="38"/>
      <c r="L5" s="38"/>
      <c r="M5" s="38"/>
      <c r="N5" s="38"/>
      <c r="O5" s="38"/>
      <c r="P5" s="38"/>
    </row>
    <row r="6" spans="1:9" ht="84.75" thickBot="1">
      <c r="A6" s="44" t="s">
        <v>0</v>
      </c>
      <c r="B6" s="45" t="s">
        <v>1</v>
      </c>
      <c r="C6" s="46" t="s">
        <v>2</v>
      </c>
      <c r="D6" s="45" t="s">
        <v>46</v>
      </c>
      <c r="E6" s="47" t="s">
        <v>323</v>
      </c>
      <c r="F6" s="47" t="s">
        <v>412</v>
      </c>
      <c r="G6" s="47" t="s">
        <v>415</v>
      </c>
      <c r="H6" s="48" t="s">
        <v>78</v>
      </c>
      <c r="I6" s="49" t="s">
        <v>79</v>
      </c>
    </row>
    <row r="7" spans="1:9" ht="9.75" customHeight="1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4">
        <v>8</v>
      </c>
      <c r="I7" s="150">
        <v>9</v>
      </c>
    </row>
    <row r="8" spans="1:9" ht="15" customHeight="1">
      <c r="A8" s="240" t="s">
        <v>80</v>
      </c>
      <c r="B8" s="241"/>
      <c r="C8" s="241"/>
      <c r="D8" s="242" t="s">
        <v>81</v>
      </c>
      <c r="E8" s="243">
        <f>E9</f>
        <v>140000</v>
      </c>
      <c r="F8" s="243"/>
      <c r="G8" s="243">
        <f>G9</f>
        <v>140000</v>
      </c>
      <c r="H8" s="50"/>
      <c r="I8" s="145"/>
    </row>
    <row r="9" spans="1:9" ht="15.75" customHeight="1">
      <c r="A9" s="146"/>
      <c r="B9" s="320" t="s">
        <v>82</v>
      </c>
      <c r="C9" s="321"/>
      <c r="D9" s="322" t="s">
        <v>83</v>
      </c>
      <c r="E9" s="238">
        <f>SUM(E10:E12)</f>
        <v>140000</v>
      </c>
      <c r="F9" s="238"/>
      <c r="G9" s="238">
        <f>SUM(G10:G12)</f>
        <v>140000</v>
      </c>
      <c r="H9" s="53"/>
      <c r="I9" s="145"/>
    </row>
    <row r="10" spans="1:9" ht="15.75" customHeight="1">
      <c r="A10" s="146"/>
      <c r="B10" s="51"/>
      <c r="C10" s="54">
        <v>6050</v>
      </c>
      <c r="D10" s="55" t="s">
        <v>84</v>
      </c>
      <c r="E10" s="124">
        <v>35000</v>
      </c>
      <c r="F10" s="124"/>
      <c r="G10" s="124">
        <f>E10+F10</f>
        <v>35000</v>
      </c>
      <c r="H10" s="56" t="s">
        <v>372</v>
      </c>
      <c r="I10" s="147" t="s">
        <v>85</v>
      </c>
    </row>
    <row r="11" spans="1:9" ht="15.75" customHeight="1">
      <c r="A11" s="146"/>
      <c r="B11" s="51"/>
      <c r="C11" s="54">
        <v>6050</v>
      </c>
      <c r="D11" s="55" t="s">
        <v>84</v>
      </c>
      <c r="E11" s="124">
        <v>100000</v>
      </c>
      <c r="F11" s="124"/>
      <c r="G11" s="124">
        <f>E11+F11</f>
        <v>100000</v>
      </c>
      <c r="H11" s="56" t="s">
        <v>373</v>
      </c>
      <c r="I11" s="147" t="s">
        <v>85</v>
      </c>
    </row>
    <row r="12" spans="1:9" ht="24">
      <c r="A12" s="146"/>
      <c r="B12" s="51"/>
      <c r="C12" s="54">
        <v>6050</v>
      </c>
      <c r="D12" s="55" t="s">
        <v>84</v>
      </c>
      <c r="E12" s="124">
        <v>5000</v>
      </c>
      <c r="F12" s="124"/>
      <c r="G12" s="124">
        <f>E12+F12</f>
        <v>5000</v>
      </c>
      <c r="H12" s="125" t="s">
        <v>221</v>
      </c>
      <c r="I12" s="147" t="s">
        <v>85</v>
      </c>
    </row>
    <row r="13" spans="1:9" ht="15.75" customHeight="1">
      <c r="A13" s="244">
        <v>600</v>
      </c>
      <c r="B13" s="245"/>
      <c r="C13" s="245"/>
      <c r="D13" s="242" t="s">
        <v>87</v>
      </c>
      <c r="E13" s="246">
        <f>E14+E16</f>
        <v>5555000</v>
      </c>
      <c r="F13" s="246"/>
      <c r="G13" s="246">
        <f>G14+G16</f>
        <v>5555000</v>
      </c>
      <c r="H13" s="58"/>
      <c r="I13" s="145"/>
    </row>
    <row r="14" spans="1:9" ht="17.25" customHeight="1">
      <c r="A14" s="244"/>
      <c r="B14" s="321">
        <v>60014</v>
      </c>
      <c r="C14" s="321"/>
      <c r="D14" s="322" t="s">
        <v>88</v>
      </c>
      <c r="E14" s="238">
        <f>E15</f>
        <v>300000</v>
      </c>
      <c r="F14" s="238"/>
      <c r="G14" s="238">
        <f>G15</f>
        <v>300000</v>
      </c>
      <c r="H14" s="58"/>
      <c r="I14" s="145"/>
    </row>
    <row r="15" spans="1:9" ht="33.75" customHeight="1">
      <c r="A15" s="244"/>
      <c r="B15" s="245"/>
      <c r="C15" s="54">
        <v>6300</v>
      </c>
      <c r="D15" s="55" t="s">
        <v>280</v>
      </c>
      <c r="E15" s="277">
        <v>300000</v>
      </c>
      <c r="F15" s="277"/>
      <c r="G15" s="124">
        <f>E15+F15</f>
        <v>300000</v>
      </c>
      <c r="H15" s="56" t="s">
        <v>289</v>
      </c>
      <c r="I15" s="282" t="s">
        <v>290</v>
      </c>
    </row>
    <row r="16" spans="1:9" ht="16.5" customHeight="1">
      <c r="A16" s="146"/>
      <c r="B16" s="321">
        <v>60016</v>
      </c>
      <c r="C16" s="321"/>
      <c r="D16" s="322" t="s">
        <v>183</v>
      </c>
      <c r="E16" s="239">
        <f>SUM(E17:E26)</f>
        <v>5255000</v>
      </c>
      <c r="F16" s="239"/>
      <c r="G16" s="239">
        <f>SUM(G17:G26)</f>
        <v>5255000</v>
      </c>
      <c r="H16" s="59"/>
      <c r="I16" s="148"/>
    </row>
    <row r="17" spans="1:9" ht="16.5" customHeight="1">
      <c r="A17" s="149"/>
      <c r="B17" s="169"/>
      <c r="C17" s="170">
        <v>6050</v>
      </c>
      <c r="D17" s="55" t="s">
        <v>84</v>
      </c>
      <c r="E17" s="124">
        <v>470000</v>
      </c>
      <c r="F17" s="124"/>
      <c r="G17" s="124">
        <f aca="true" t="shared" si="0" ref="G17:G26">E17+F17</f>
        <v>470000</v>
      </c>
      <c r="H17" s="59" t="s">
        <v>374</v>
      </c>
      <c r="I17" s="147" t="s">
        <v>85</v>
      </c>
    </row>
    <row r="18" spans="1:9" ht="16.5" customHeight="1">
      <c r="A18" s="149"/>
      <c r="B18" s="169"/>
      <c r="C18" s="170">
        <v>6050</v>
      </c>
      <c r="D18" s="55" t="s">
        <v>84</v>
      </c>
      <c r="E18" s="124">
        <v>520000</v>
      </c>
      <c r="F18" s="124"/>
      <c r="G18" s="124">
        <f t="shared" si="0"/>
        <v>520000</v>
      </c>
      <c r="H18" s="59" t="s">
        <v>375</v>
      </c>
      <c r="I18" s="147" t="s">
        <v>85</v>
      </c>
    </row>
    <row r="19" spans="1:9" ht="16.5" customHeight="1">
      <c r="A19" s="149"/>
      <c r="B19" s="169"/>
      <c r="C19" s="170">
        <v>6050</v>
      </c>
      <c r="D19" s="55" t="s">
        <v>84</v>
      </c>
      <c r="E19" s="124">
        <v>300000</v>
      </c>
      <c r="F19" s="124"/>
      <c r="G19" s="124">
        <f t="shared" si="0"/>
        <v>300000</v>
      </c>
      <c r="H19" s="59" t="s">
        <v>376</v>
      </c>
      <c r="I19" s="147" t="s">
        <v>85</v>
      </c>
    </row>
    <row r="20" spans="1:9" ht="16.5" customHeight="1">
      <c r="A20" s="149"/>
      <c r="B20" s="169"/>
      <c r="C20" s="170">
        <v>6050</v>
      </c>
      <c r="D20" s="55" t="s">
        <v>84</v>
      </c>
      <c r="E20" s="124">
        <v>355000</v>
      </c>
      <c r="F20" s="124"/>
      <c r="G20" s="124">
        <f t="shared" si="0"/>
        <v>355000</v>
      </c>
      <c r="H20" s="59" t="s">
        <v>377</v>
      </c>
      <c r="I20" s="147" t="s">
        <v>85</v>
      </c>
    </row>
    <row r="21" spans="1:9" ht="16.5" customHeight="1">
      <c r="A21" s="149"/>
      <c r="B21" s="169"/>
      <c r="C21" s="170">
        <v>6050</v>
      </c>
      <c r="D21" s="55" t="s">
        <v>84</v>
      </c>
      <c r="E21" s="124">
        <v>400000</v>
      </c>
      <c r="F21" s="124"/>
      <c r="G21" s="124">
        <f t="shared" si="0"/>
        <v>400000</v>
      </c>
      <c r="H21" s="59" t="s">
        <v>378</v>
      </c>
      <c r="I21" s="147" t="s">
        <v>85</v>
      </c>
    </row>
    <row r="22" spans="1:9" ht="16.5" customHeight="1">
      <c r="A22" s="149"/>
      <c r="B22" s="169"/>
      <c r="C22" s="170">
        <v>6050</v>
      </c>
      <c r="D22" s="55" t="s">
        <v>84</v>
      </c>
      <c r="E22" s="124">
        <v>205000</v>
      </c>
      <c r="F22" s="124"/>
      <c r="G22" s="124">
        <f t="shared" si="0"/>
        <v>205000</v>
      </c>
      <c r="H22" s="59" t="s">
        <v>379</v>
      </c>
      <c r="I22" s="147" t="s">
        <v>85</v>
      </c>
    </row>
    <row r="23" spans="1:9" ht="16.5" customHeight="1">
      <c r="A23" s="149"/>
      <c r="B23" s="169"/>
      <c r="C23" s="170">
        <v>6050</v>
      </c>
      <c r="D23" s="55" t="s">
        <v>84</v>
      </c>
      <c r="E23" s="124">
        <v>355000</v>
      </c>
      <c r="F23" s="124"/>
      <c r="G23" s="124">
        <f t="shared" si="0"/>
        <v>355000</v>
      </c>
      <c r="H23" s="59" t="s">
        <v>380</v>
      </c>
      <c r="I23" s="147" t="s">
        <v>85</v>
      </c>
    </row>
    <row r="24" spans="1:9" ht="16.5" customHeight="1">
      <c r="A24" s="149"/>
      <c r="B24" s="169"/>
      <c r="C24" s="170">
        <v>6050</v>
      </c>
      <c r="D24" s="55" t="s">
        <v>84</v>
      </c>
      <c r="E24" s="124">
        <v>1620000</v>
      </c>
      <c r="F24" s="124"/>
      <c r="G24" s="124">
        <f t="shared" si="0"/>
        <v>1620000</v>
      </c>
      <c r="H24" s="59" t="s">
        <v>381</v>
      </c>
      <c r="I24" s="147" t="s">
        <v>85</v>
      </c>
    </row>
    <row r="25" spans="1:9" ht="16.5" customHeight="1">
      <c r="A25" s="149"/>
      <c r="B25" s="169"/>
      <c r="C25" s="170">
        <v>6050</v>
      </c>
      <c r="D25" s="55" t="s">
        <v>84</v>
      </c>
      <c r="E25" s="124">
        <v>1000000</v>
      </c>
      <c r="F25" s="124"/>
      <c r="G25" s="124">
        <f t="shared" si="0"/>
        <v>1000000</v>
      </c>
      <c r="H25" s="59" t="s">
        <v>382</v>
      </c>
      <c r="I25" s="147" t="s">
        <v>85</v>
      </c>
    </row>
    <row r="26" spans="1:9" ht="24">
      <c r="A26" s="149"/>
      <c r="B26" s="169"/>
      <c r="C26" s="170">
        <v>6050</v>
      </c>
      <c r="D26" s="55" t="s">
        <v>84</v>
      </c>
      <c r="E26" s="124">
        <v>30000</v>
      </c>
      <c r="F26" s="124"/>
      <c r="G26" s="124">
        <f t="shared" si="0"/>
        <v>30000</v>
      </c>
      <c r="H26" s="125" t="s">
        <v>221</v>
      </c>
      <c r="I26" s="147" t="s">
        <v>85</v>
      </c>
    </row>
    <row r="27" spans="1:9" ht="14.25" customHeight="1">
      <c r="A27" s="244">
        <v>750</v>
      </c>
      <c r="B27" s="57"/>
      <c r="C27" s="57"/>
      <c r="D27" s="247" t="s">
        <v>11</v>
      </c>
      <c r="E27" s="246">
        <f>E28</f>
        <v>40000</v>
      </c>
      <c r="F27" s="246"/>
      <c r="G27" s="246">
        <f>G28</f>
        <v>40000</v>
      </c>
      <c r="H27" s="60"/>
      <c r="I27" s="145"/>
    </row>
    <row r="28" spans="1:9" ht="14.25" customHeight="1">
      <c r="A28" s="146"/>
      <c r="B28" s="321">
        <v>75023</v>
      </c>
      <c r="C28" s="321"/>
      <c r="D28" s="322" t="s">
        <v>89</v>
      </c>
      <c r="E28" s="238">
        <f>E29</f>
        <v>40000</v>
      </c>
      <c r="F28" s="238"/>
      <c r="G28" s="238">
        <f>G29</f>
        <v>40000</v>
      </c>
      <c r="H28" s="53"/>
      <c r="I28" s="145"/>
    </row>
    <row r="29" spans="1:9" ht="24">
      <c r="A29" s="146"/>
      <c r="B29" s="52"/>
      <c r="C29" s="54">
        <v>6060</v>
      </c>
      <c r="D29" s="55" t="s">
        <v>86</v>
      </c>
      <c r="E29" s="124">
        <v>40000</v>
      </c>
      <c r="F29" s="124"/>
      <c r="G29" s="124">
        <f>E29+F29</f>
        <v>40000</v>
      </c>
      <c r="H29" s="56" t="s">
        <v>219</v>
      </c>
      <c r="I29" s="147" t="s">
        <v>85</v>
      </c>
    </row>
    <row r="30" spans="1:9" ht="16.5" customHeight="1">
      <c r="A30" s="236" t="s">
        <v>138</v>
      </c>
      <c r="B30" s="237"/>
      <c r="C30" s="257"/>
      <c r="D30" s="247" t="s">
        <v>36</v>
      </c>
      <c r="E30" s="246">
        <f>E31</f>
        <v>60000</v>
      </c>
      <c r="F30" s="246"/>
      <c r="G30" s="246">
        <f>G31</f>
        <v>60000</v>
      </c>
      <c r="H30" s="56"/>
      <c r="I30" s="147"/>
    </row>
    <row r="31" spans="1:9" ht="16.5" customHeight="1">
      <c r="A31" s="236"/>
      <c r="B31" s="225" t="s">
        <v>139</v>
      </c>
      <c r="C31" s="460"/>
      <c r="D31" s="195" t="s">
        <v>37</v>
      </c>
      <c r="E31" s="238">
        <f>E32</f>
        <v>60000</v>
      </c>
      <c r="F31" s="238"/>
      <c r="G31" s="238">
        <f>G32</f>
        <v>60000</v>
      </c>
      <c r="H31" s="56"/>
      <c r="I31" s="147"/>
    </row>
    <row r="32" spans="1:9" ht="24">
      <c r="A32" s="309"/>
      <c r="B32" s="237"/>
      <c r="C32" s="54">
        <v>6060</v>
      </c>
      <c r="D32" s="55" t="s">
        <v>86</v>
      </c>
      <c r="E32" s="277">
        <v>60000</v>
      </c>
      <c r="F32" s="277"/>
      <c r="G32" s="124">
        <f>E32+F32</f>
        <v>60000</v>
      </c>
      <c r="H32" s="56" t="s">
        <v>383</v>
      </c>
      <c r="I32" s="147" t="s">
        <v>253</v>
      </c>
    </row>
    <row r="33" spans="1:9" ht="16.5" customHeight="1">
      <c r="A33" s="236" t="s">
        <v>63</v>
      </c>
      <c r="B33" s="237"/>
      <c r="C33" s="257"/>
      <c r="D33" s="247" t="s">
        <v>39</v>
      </c>
      <c r="E33" s="246">
        <f>E34</f>
        <v>13000</v>
      </c>
      <c r="F33" s="246"/>
      <c r="G33" s="246">
        <f>G34</f>
        <v>13000</v>
      </c>
      <c r="H33" s="56"/>
      <c r="I33" s="147"/>
    </row>
    <row r="34" spans="1:9" ht="16.5" customHeight="1">
      <c r="A34" s="285"/>
      <c r="B34" s="225" t="s">
        <v>156</v>
      </c>
      <c r="C34" s="224"/>
      <c r="D34" s="195" t="s">
        <v>40</v>
      </c>
      <c r="E34" s="238">
        <f>E35</f>
        <v>13000</v>
      </c>
      <c r="F34" s="238"/>
      <c r="G34" s="238">
        <f>G35</f>
        <v>13000</v>
      </c>
      <c r="H34" s="56"/>
      <c r="I34" s="147"/>
    </row>
    <row r="35" spans="1:9" ht="24">
      <c r="A35" s="285"/>
      <c r="B35" s="286"/>
      <c r="C35" s="54">
        <v>6060</v>
      </c>
      <c r="D35" s="55" t="s">
        <v>86</v>
      </c>
      <c r="E35" s="124">
        <v>13000</v>
      </c>
      <c r="F35" s="124"/>
      <c r="G35" s="124">
        <f>E35+F35</f>
        <v>13000</v>
      </c>
      <c r="H35" s="56" t="s">
        <v>360</v>
      </c>
      <c r="I35" s="282" t="s">
        <v>361</v>
      </c>
    </row>
    <row r="36" spans="1:9" ht="25.5">
      <c r="A36" s="258" t="s">
        <v>165</v>
      </c>
      <c r="B36" s="259"/>
      <c r="C36" s="259"/>
      <c r="D36" s="260" t="s">
        <v>42</v>
      </c>
      <c r="E36" s="246">
        <f>E37+E39</f>
        <v>365000</v>
      </c>
      <c r="F36" s="246">
        <f>F37+F39</f>
        <v>130000</v>
      </c>
      <c r="G36" s="246">
        <f>G37+G39</f>
        <v>495000</v>
      </c>
      <c r="H36" s="56"/>
      <c r="I36" s="147"/>
    </row>
    <row r="37" spans="1:9" ht="16.5" customHeight="1">
      <c r="A37" s="459"/>
      <c r="B37" s="225" t="s">
        <v>426</v>
      </c>
      <c r="C37" s="224"/>
      <c r="D37" s="195" t="s">
        <v>427</v>
      </c>
      <c r="E37" s="238">
        <f>E38</f>
        <v>0</v>
      </c>
      <c r="F37" s="238">
        <f>F38</f>
        <v>130000</v>
      </c>
      <c r="G37" s="238">
        <f>G38</f>
        <v>130000</v>
      </c>
      <c r="H37" s="56"/>
      <c r="I37" s="147"/>
    </row>
    <row r="38" spans="1:9" ht="36">
      <c r="A38" s="458"/>
      <c r="B38" s="259"/>
      <c r="C38" s="451">
        <v>6210</v>
      </c>
      <c r="D38" s="314" t="s">
        <v>422</v>
      </c>
      <c r="E38" s="124">
        <v>0</v>
      </c>
      <c r="F38" s="124">
        <v>130000</v>
      </c>
      <c r="G38" s="124">
        <f>E38+F38</f>
        <v>130000</v>
      </c>
      <c r="H38" s="56" t="s">
        <v>424</v>
      </c>
      <c r="I38" s="147" t="s">
        <v>423</v>
      </c>
    </row>
    <row r="39" spans="1:9" ht="16.5" customHeight="1">
      <c r="A39" s="149"/>
      <c r="B39" s="225" t="s">
        <v>168</v>
      </c>
      <c r="C39" s="224"/>
      <c r="D39" s="195" t="s">
        <v>186</v>
      </c>
      <c r="E39" s="238">
        <f>SUM(E40:E50)</f>
        <v>365000</v>
      </c>
      <c r="F39" s="238"/>
      <c r="G39" s="238">
        <f>SUM(G40:G50)</f>
        <v>365000</v>
      </c>
      <c r="H39" s="56"/>
      <c r="I39" s="147"/>
    </row>
    <row r="40" spans="1:9" ht="24">
      <c r="A40" s="149"/>
      <c r="B40" s="281"/>
      <c r="C40" s="54">
        <v>6050</v>
      </c>
      <c r="D40" s="55" t="s">
        <v>84</v>
      </c>
      <c r="E40" s="277">
        <v>115000</v>
      </c>
      <c r="F40" s="277"/>
      <c r="G40" s="124">
        <f aca="true" t="shared" si="1" ref="G40:G50">E40+F40</f>
        <v>115000</v>
      </c>
      <c r="H40" s="56" t="s">
        <v>384</v>
      </c>
      <c r="I40" s="147" t="s">
        <v>85</v>
      </c>
    </row>
    <row r="41" spans="1:9" ht="24">
      <c r="A41" s="149"/>
      <c r="B41" s="169"/>
      <c r="C41" s="54">
        <v>6050</v>
      </c>
      <c r="D41" s="55" t="s">
        <v>84</v>
      </c>
      <c r="E41" s="124">
        <v>45000</v>
      </c>
      <c r="F41" s="124"/>
      <c r="G41" s="124">
        <f t="shared" si="1"/>
        <v>45000</v>
      </c>
      <c r="H41" s="56" t="s">
        <v>385</v>
      </c>
      <c r="I41" s="147" t="s">
        <v>85</v>
      </c>
    </row>
    <row r="42" spans="1:9" ht="22.5" customHeight="1">
      <c r="A42" s="149"/>
      <c r="B42" s="169"/>
      <c r="C42" s="54">
        <v>6050</v>
      </c>
      <c r="D42" s="55" t="s">
        <v>84</v>
      </c>
      <c r="E42" s="124">
        <v>23000</v>
      </c>
      <c r="F42" s="124"/>
      <c r="G42" s="124">
        <f t="shared" si="1"/>
        <v>23000</v>
      </c>
      <c r="H42" s="56" t="s">
        <v>386</v>
      </c>
      <c r="I42" s="147" t="s">
        <v>85</v>
      </c>
    </row>
    <row r="43" spans="1:9" ht="22.5" customHeight="1">
      <c r="A43" s="149"/>
      <c r="B43" s="169"/>
      <c r="C43" s="54">
        <v>6050</v>
      </c>
      <c r="D43" s="55" t="s">
        <v>84</v>
      </c>
      <c r="E43" s="124">
        <v>65000</v>
      </c>
      <c r="F43" s="124"/>
      <c r="G43" s="124">
        <f t="shared" si="1"/>
        <v>65000</v>
      </c>
      <c r="H43" s="56" t="s">
        <v>387</v>
      </c>
      <c r="I43" s="147" t="s">
        <v>85</v>
      </c>
    </row>
    <row r="44" spans="1:9" ht="22.5" customHeight="1">
      <c r="A44" s="149"/>
      <c r="B44" s="169"/>
      <c r="C44" s="54">
        <v>6050</v>
      </c>
      <c r="D44" s="55" t="s">
        <v>84</v>
      </c>
      <c r="E44" s="124">
        <v>52000</v>
      </c>
      <c r="F44" s="124"/>
      <c r="G44" s="124">
        <f t="shared" si="1"/>
        <v>52000</v>
      </c>
      <c r="H44" s="56" t="s">
        <v>388</v>
      </c>
      <c r="I44" s="147" t="s">
        <v>85</v>
      </c>
    </row>
    <row r="45" spans="1:9" ht="24" customHeight="1">
      <c r="A45" s="149"/>
      <c r="B45" s="169"/>
      <c r="C45" s="170">
        <v>6050</v>
      </c>
      <c r="D45" s="55" t="s">
        <v>261</v>
      </c>
      <c r="E45" s="124">
        <v>12000</v>
      </c>
      <c r="F45" s="124"/>
      <c r="G45" s="124">
        <f t="shared" si="1"/>
        <v>12000</v>
      </c>
      <c r="H45" s="56" t="s">
        <v>393</v>
      </c>
      <c r="I45" s="147" t="s">
        <v>85</v>
      </c>
    </row>
    <row r="46" spans="1:9" ht="24" customHeight="1">
      <c r="A46" s="149"/>
      <c r="B46" s="169"/>
      <c r="C46" s="170">
        <v>6050</v>
      </c>
      <c r="D46" s="55" t="s">
        <v>261</v>
      </c>
      <c r="E46" s="124">
        <v>10000</v>
      </c>
      <c r="F46" s="124"/>
      <c r="G46" s="124">
        <f t="shared" si="1"/>
        <v>10000</v>
      </c>
      <c r="H46" s="56" t="s">
        <v>394</v>
      </c>
      <c r="I46" s="147" t="s">
        <v>85</v>
      </c>
    </row>
    <row r="47" spans="1:9" ht="24" customHeight="1">
      <c r="A47" s="149"/>
      <c r="B47" s="169"/>
      <c r="C47" s="170">
        <v>6050</v>
      </c>
      <c r="D47" s="55" t="s">
        <v>261</v>
      </c>
      <c r="E47" s="124">
        <v>12000</v>
      </c>
      <c r="F47" s="124"/>
      <c r="G47" s="124">
        <f t="shared" si="1"/>
        <v>12000</v>
      </c>
      <c r="H47" s="56" t="s">
        <v>395</v>
      </c>
      <c r="I47" s="147" t="s">
        <v>85</v>
      </c>
    </row>
    <row r="48" spans="1:9" ht="24" customHeight="1">
      <c r="A48" s="149"/>
      <c r="B48" s="169"/>
      <c r="C48" s="170">
        <v>6050</v>
      </c>
      <c r="D48" s="55" t="s">
        <v>261</v>
      </c>
      <c r="E48" s="124">
        <v>13000</v>
      </c>
      <c r="F48" s="124"/>
      <c r="G48" s="124">
        <f t="shared" si="1"/>
        <v>13000</v>
      </c>
      <c r="H48" s="56" t="s">
        <v>396</v>
      </c>
      <c r="I48" s="147" t="s">
        <v>85</v>
      </c>
    </row>
    <row r="49" spans="1:9" ht="24" customHeight="1">
      <c r="A49" s="149"/>
      <c r="B49" s="169"/>
      <c r="C49" s="170">
        <v>6050</v>
      </c>
      <c r="D49" s="55" t="s">
        <v>261</v>
      </c>
      <c r="E49" s="124">
        <v>15000</v>
      </c>
      <c r="F49" s="124"/>
      <c r="G49" s="124">
        <f t="shared" si="1"/>
        <v>15000</v>
      </c>
      <c r="H49" s="56" t="s">
        <v>397</v>
      </c>
      <c r="I49" s="147" t="s">
        <v>85</v>
      </c>
    </row>
    <row r="50" spans="1:9" ht="24" customHeight="1">
      <c r="A50" s="149"/>
      <c r="B50" s="169"/>
      <c r="C50" s="170">
        <v>6050</v>
      </c>
      <c r="D50" s="55" t="s">
        <v>261</v>
      </c>
      <c r="E50" s="124">
        <v>3000</v>
      </c>
      <c r="F50" s="124"/>
      <c r="G50" s="124">
        <f t="shared" si="1"/>
        <v>3000</v>
      </c>
      <c r="H50" s="56" t="s">
        <v>398</v>
      </c>
      <c r="I50" s="147" t="s">
        <v>85</v>
      </c>
    </row>
    <row r="51" spans="1:9" ht="26.25" customHeight="1">
      <c r="A51" s="236" t="s">
        <v>90</v>
      </c>
      <c r="B51" s="237"/>
      <c r="C51" s="257"/>
      <c r="D51" s="242" t="s">
        <v>91</v>
      </c>
      <c r="E51" s="246">
        <f>E52+E54</f>
        <v>80000</v>
      </c>
      <c r="F51" s="246"/>
      <c r="G51" s="246">
        <f>G52+G54</f>
        <v>80000</v>
      </c>
      <c r="H51" s="56"/>
      <c r="I51" s="147"/>
    </row>
    <row r="52" spans="1:9" ht="16.5" customHeight="1">
      <c r="A52" s="315"/>
      <c r="B52" s="197" t="s">
        <v>287</v>
      </c>
      <c r="C52" s="198"/>
      <c r="D52" s="199" t="s">
        <v>288</v>
      </c>
      <c r="E52" s="238">
        <f>E53</f>
        <v>60000</v>
      </c>
      <c r="F52" s="238"/>
      <c r="G52" s="238">
        <f>G53</f>
        <v>60000</v>
      </c>
      <c r="H52" s="56"/>
      <c r="I52" s="147"/>
    </row>
    <row r="53" spans="1:9" ht="39.75" customHeight="1">
      <c r="A53" s="146"/>
      <c r="B53" s="52"/>
      <c r="C53" s="54">
        <v>6220</v>
      </c>
      <c r="D53" s="314" t="s">
        <v>352</v>
      </c>
      <c r="E53" s="124">
        <v>60000</v>
      </c>
      <c r="F53" s="124"/>
      <c r="G53" s="124">
        <f>E53+F53</f>
        <v>60000</v>
      </c>
      <c r="H53" s="56" t="s">
        <v>389</v>
      </c>
      <c r="I53" s="147" t="s">
        <v>362</v>
      </c>
    </row>
    <row r="54" spans="1:9" ht="16.5" customHeight="1">
      <c r="A54" s="146"/>
      <c r="B54" s="225" t="s">
        <v>171</v>
      </c>
      <c r="C54" s="225"/>
      <c r="D54" s="195" t="s">
        <v>244</v>
      </c>
      <c r="E54" s="238">
        <f>E55</f>
        <v>20000</v>
      </c>
      <c r="F54" s="238"/>
      <c r="G54" s="238">
        <f>G55</f>
        <v>20000</v>
      </c>
      <c r="H54" s="56"/>
      <c r="I54" s="147"/>
    </row>
    <row r="55" spans="1:9" ht="17.25" customHeight="1" thickBot="1">
      <c r="A55" s="323"/>
      <c r="B55" s="324"/>
      <c r="C55" s="325">
        <v>6050</v>
      </c>
      <c r="D55" s="328" t="s">
        <v>84</v>
      </c>
      <c r="E55" s="326">
        <v>20000</v>
      </c>
      <c r="F55" s="326"/>
      <c r="G55" s="326">
        <f>E55+F55</f>
        <v>20000</v>
      </c>
      <c r="H55" s="327" t="s">
        <v>390</v>
      </c>
      <c r="I55" s="330" t="s">
        <v>85</v>
      </c>
    </row>
    <row r="56" spans="1:9" ht="5.25" customHeight="1" thickBot="1">
      <c r="A56" s="135"/>
      <c r="B56" s="136"/>
      <c r="C56" s="137"/>
      <c r="D56" s="138"/>
      <c r="E56" s="139"/>
      <c r="F56" s="139"/>
      <c r="G56" s="139"/>
      <c r="H56" s="140"/>
      <c r="I56" s="141"/>
    </row>
    <row r="57" spans="1:9" ht="22.5" customHeight="1" thickBot="1">
      <c r="A57" s="61"/>
      <c r="B57" s="62"/>
      <c r="C57" s="62"/>
      <c r="D57" s="248" t="s">
        <v>95</v>
      </c>
      <c r="E57" s="249">
        <f>E8+E13+E27+E30+E33+E36+E51</f>
        <v>6253000</v>
      </c>
      <c r="F57" s="249">
        <f>F8+F13+F27+F30+F33+F36+F51</f>
        <v>130000</v>
      </c>
      <c r="G57" s="249">
        <f>G8+G13+G27+G30+G33+G36+G51</f>
        <v>6383000</v>
      </c>
      <c r="H57" s="63"/>
      <c r="I57" s="21"/>
    </row>
    <row r="58" spans="1:8" ht="12.75">
      <c r="A58" s="64"/>
      <c r="B58" s="64"/>
      <c r="C58" s="64"/>
      <c r="D58" s="64"/>
      <c r="E58" s="65"/>
      <c r="F58" s="65"/>
      <c r="G58" s="65"/>
      <c r="H58" s="66"/>
    </row>
    <row r="59" spans="1:8" ht="15.75">
      <c r="A59" s="64"/>
      <c r="B59" s="64"/>
      <c r="C59" s="64"/>
      <c r="D59" s="67"/>
      <c r="E59" s="68"/>
      <c r="F59" s="68"/>
      <c r="G59" s="68"/>
      <c r="H59" s="66"/>
    </row>
    <row r="60" spans="1:8" ht="12.75">
      <c r="A60" s="64"/>
      <c r="B60" s="64"/>
      <c r="C60" s="69"/>
      <c r="D60" s="70"/>
      <c r="E60" s="64"/>
      <c r="F60" s="64"/>
      <c r="G60" s="64"/>
      <c r="H60" s="71"/>
    </row>
    <row r="61" spans="1:8" ht="12.75">
      <c r="A61" s="64"/>
      <c r="B61" s="64"/>
      <c r="C61" s="64"/>
      <c r="D61" s="127"/>
      <c r="E61" s="64"/>
      <c r="F61" s="64"/>
      <c r="G61" s="64"/>
      <c r="H61" s="71"/>
    </row>
    <row r="62" spans="4:8" ht="12.75">
      <c r="D62" s="128"/>
      <c r="E62" s="70"/>
      <c r="F62" s="70"/>
      <c r="G62" s="70"/>
      <c r="H62" s="71"/>
    </row>
    <row r="63" spans="4:8" ht="12.75">
      <c r="D63" s="128"/>
      <c r="E63" s="70"/>
      <c r="F63" s="70"/>
      <c r="G63" s="70"/>
      <c r="H63" s="71"/>
    </row>
    <row r="64" spans="4:8" ht="12.75">
      <c r="D64" s="128"/>
      <c r="E64" s="70"/>
      <c r="F64" s="70"/>
      <c r="G64" s="70"/>
      <c r="H64" s="71"/>
    </row>
    <row r="65" spans="4:8" ht="12.75">
      <c r="D65" s="128"/>
      <c r="E65" s="70"/>
      <c r="F65" s="70"/>
      <c r="G65" s="70"/>
      <c r="H65" s="71"/>
    </row>
    <row r="66" spans="4:8" ht="12.75">
      <c r="D66" s="131"/>
      <c r="E66" s="70"/>
      <c r="F66" s="70"/>
      <c r="G66" s="70"/>
      <c r="H66" s="71"/>
    </row>
    <row r="67" spans="4:8" ht="12.75">
      <c r="D67" s="131"/>
      <c r="E67" s="70"/>
      <c r="F67" s="70"/>
      <c r="G67" s="70"/>
      <c r="H67" s="71"/>
    </row>
    <row r="68" spans="4:8" ht="12.75">
      <c r="D68" s="131"/>
      <c r="E68" s="64"/>
      <c r="F68" s="64"/>
      <c r="G68" s="64"/>
      <c r="H68" s="71"/>
    </row>
    <row r="69" ht="12.75">
      <c r="D69" s="127"/>
    </row>
    <row r="70" ht="12.75">
      <c r="D70" s="127"/>
    </row>
    <row r="71" ht="29.25" customHeight="1">
      <c r="D71" s="127"/>
    </row>
    <row r="72" ht="12.75">
      <c r="D72" s="127"/>
    </row>
    <row r="73" ht="12.75">
      <c r="D73" s="127"/>
    </row>
    <row r="74" ht="12.75">
      <c r="D74" s="127"/>
    </row>
    <row r="75" ht="12.75">
      <c r="D75" s="127"/>
    </row>
    <row r="76" ht="12.75">
      <c r="D76" s="131"/>
    </row>
    <row r="77" ht="14.25">
      <c r="D77" s="132"/>
    </row>
    <row r="78" ht="12.75">
      <c r="D78" s="130"/>
    </row>
    <row r="79" ht="12.75">
      <c r="D79" s="127"/>
    </row>
    <row r="80" ht="14.25">
      <c r="D80" s="129"/>
    </row>
    <row r="81" ht="14.25">
      <c r="D81" s="129"/>
    </row>
    <row r="82" ht="14.25">
      <c r="D82" s="129"/>
    </row>
    <row r="83" ht="12.75">
      <c r="D83" s="130"/>
    </row>
    <row r="84" ht="12.75">
      <c r="D84" s="127"/>
    </row>
    <row r="85" ht="12.75">
      <c r="D85" s="130"/>
    </row>
    <row r="86" ht="12.75">
      <c r="D86" s="133"/>
    </row>
    <row r="87" ht="12.75">
      <c r="D87" s="93"/>
    </row>
    <row r="88" ht="12.75">
      <c r="D88" s="93"/>
    </row>
    <row r="89" ht="12.75">
      <c r="D89" s="93"/>
    </row>
  </sheetData>
  <sheetProtection/>
  <printOptions/>
  <pageMargins left="0.31496062992125984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9.00390625" style="0" customWidth="1"/>
    <col min="4" max="4" width="6.00390625" style="0" customWidth="1"/>
    <col min="5" max="5" width="30.28125" style="0" customWidth="1"/>
    <col min="6" max="6" width="12.8515625" style="0" customWidth="1"/>
    <col min="7" max="7" width="12.28125" style="0" customWidth="1"/>
    <col min="8" max="8" width="12.8515625" style="0" customWidth="1"/>
    <col min="9" max="9" width="5.140625" style="0" customWidth="1"/>
  </cols>
  <sheetData>
    <row r="1" ht="12.75">
      <c r="F1" s="177" t="s">
        <v>438</v>
      </c>
    </row>
    <row r="2" spans="2:6" ht="18.75">
      <c r="B2" s="172"/>
      <c r="D2" s="166"/>
      <c r="F2" s="177" t="s">
        <v>446</v>
      </c>
    </row>
    <row r="3" ht="12.75">
      <c r="F3" s="177" t="s">
        <v>420</v>
      </c>
    </row>
    <row r="5" ht="15">
      <c r="E5" s="174"/>
    </row>
    <row r="6" spans="2:8" ht="48.75" customHeight="1">
      <c r="B6" s="566" t="s">
        <v>425</v>
      </c>
      <c r="C6" s="566"/>
      <c r="D6" s="566"/>
      <c r="E6" s="566"/>
      <c r="F6" s="566"/>
      <c r="G6" s="566"/>
      <c r="H6" s="566"/>
    </row>
    <row r="7" spans="5:8" ht="16.5" customHeight="1" thickBot="1">
      <c r="E7" s="31"/>
      <c r="H7" s="41" t="s">
        <v>44</v>
      </c>
    </row>
    <row r="8" spans="2:8" ht="25.5">
      <c r="B8" s="151" t="s">
        <v>0</v>
      </c>
      <c r="C8" s="152" t="s">
        <v>1</v>
      </c>
      <c r="D8" s="152" t="s">
        <v>2</v>
      </c>
      <c r="E8" s="152" t="s">
        <v>175</v>
      </c>
      <c r="F8" s="457" t="s">
        <v>47</v>
      </c>
      <c r="G8" s="399" t="s">
        <v>416</v>
      </c>
      <c r="H8" s="400" t="s">
        <v>417</v>
      </c>
    </row>
    <row r="9" spans="2:8" s="113" customFormat="1" ht="7.5" customHeight="1">
      <c r="B9" s="111">
        <v>1</v>
      </c>
      <c r="C9" s="40">
        <v>2</v>
      </c>
      <c r="D9" s="40">
        <v>3</v>
      </c>
      <c r="E9" s="40">
        <v>4</v>
      </c>
      <c r="F9" s="397">
        <v>5</v>
      </c>
      <c r="G9" s="40">
        <v>6</v>
      </c>
      <c r="H9" s="112">
        <v>7</v>
      </c>
    </row>
    <row r="10" spans="2:8" s="113" customFormat="1" ht="60">
      <c r="B10" s="159">
        <v>600</v>
      </c>
      <c r="C10" s="35">
        <v>60004</v>
      </c>
      <c r="D10" s="171" t="s">
        <v>434</v>
      </c>
      <c r="E10" s="160" t="s">
        <v>435</v>
      </c>
      <c r="F10" s="533">
        <v>0</v>
      </c>
      <c r="G10" s="453">
        <v>200000</v>
      </c>
      <c r="H10" s="455">
        <f>F10+G10</f>
        <v>200000</v>
      </c>
    </row>
    <row r="11" spans="2:8" s="113" customFormat="1" ht="48">
      <c r="B11" s="159">
        <v>600</v>
      </c>
      <c r="C11" s="35">
        <v>60004</v>
      </c>
      <c r="D11" s="176">
        <v>2710</v>
      </c>
      <c r="E11" s="160" t="s">
        <v>369</v>
      </c>
      <c r="F11" s="452">
        <v>200000</v>
      </c>
      <c r="G11" s="453">
        <v>-200000</v>
      </c>
      <c r="H11" s="455">
        <f>F11+G11</f>
        <v>0</v>
      </c>
    </row>
    <row r="12" spans="2:8" s="113" customFormat="1" ht="72">
      <c r="B12" s="159">
        <v>600</v>
      </c>
      <c r="C12" s="35">
        <v>60014</v>
      </c>
      <c r="D12" s="161" t="s">
        <v>279</v>
      </c>
      <c r="E12" s="160" t="s">
        <v>280</v>
      </c>
      <c r="F12" s="452">
        <v>300000</v>
      </c>
      <c r="G12" s="453"/>
      <c r="H12" s="455">
        <f aca="true" t="shared" si="0" ref="H12:H20">F12+G12</f>
        <v>300000</v>
      </c>
    </row>
    <row r="13" spans="2:8" s="113" customFormat="1" ht="38.25" customHeight="1">
      <c r="B13" s="159">
        <v>600</v>
      </c>
      <c r="C13" s="35">
        <v>60016</v>
      </c>
      <c r="D13" s="161" t="s">
        <v>283</v>
      </c>
      <c r="E13" s="160" t="s">
        <v>294</v>
      </c>
      <c r="F13" s="452">
        <v>50000</v>
      </c>
      <c r="G13" s="453"/>
      <c r="H13" s="455">
        <f t="shared" si="0"/>
        <v>50000</v>
      </c>
    </row>
    <row r="14" spans="2:8" s="113" customFormat="1" ht="38.25" customHeight="1">
      <c r="B14" s="159">
        <v>710</v>
      </c>
      <c r="C14" s="35">
        <v>71035</v>
      </c>
      <c r="D14" s="161" t="s">
        <v>283</v>
      </c>
      <c r="E14" s="160" t="s">
        <v>294</v>
      </c>
      <c r="F14" s="452">
        <v>20000</v>
      </c>
      <c r="G14" s="453"/>
      <c r="H14" s="455">
        <f t="shared" si="0"/>
        <v>20000</v>
      </c>
    </row>
    <row r="15" spans="2:8" s="113" customFormat="1" ht="72">
      <c r="B15" s="159">
        <v>900</v>
      </c>
      <c r="C15" s="35">
        <v>90001</v>
      </c>
      <c r="D15" s="85">
        <v>6210</v>
      </c>
      <c r="E15" s="123" t="s">
        <v>422</v>
      </c>
      <c r="F15" s="452">
        <v>0</v>
      </c>
      <c r="G15" s="453">
        <v>130000</v>
      </c>
      <c r="H15" s="455">
        <f t="shared" si="0"/>
        <v>130000</v>
      </c>
    </row>
    <row r="16" spans="2:8" s="113" customFormat="1" ht="38.25" customHeight="1">
      <c r="B16" s="159">
        <v>900</v>
      </c>
      <c r="C16" s="35">
        <v>90003</v>
      </c>
      <c r="D16" s="161" t="s">
        <v>283</v>
      </c>
      <c r="E16" s="160" t="s">
        <v>294</v>
      </c>
      <c r="F16" s="452">
        <v>20000</v>
      </c>
      <c r="G16" s="453"/>
      <c r="H16" s="455">
        <f t="shared" si="0"/>
        <v>20000</v>
      </c>
    </row>
    <row r="17" spans="2:8" s="113" customFormat="1" ht="39.75" customHeight="1">
      <c r="B17" s="159">
        <v>900</v>
      </c>
      <c r="C17" s="35">
        <v>90004</v>
      </c>
      <c r="D17" s="161" t="s">
        <v>283</v>
      </c>
      <c r="E17" s="160" t="s">
        <v>294</v>
      </c>
      <c r="F17" s="452">
        <v>24000</v>
      </c>
      <c r="G17" s="453"/>
      <c r="H17" s="455">
        <f t="shared" si="0"/>
        <v>24000</v>
      </c>
    </row>
    <row r="18" spans="2:8" s="113" customFormat="1" ht="30" customHeight="1">
      <c r="B18" s="158">
        <v>921</v>
      </c>
      <c r="C18" s="36">
        <v>92109</v>
      </c>
      <c r="D18" s="134">
        <v>2480</v>
      </c>
      <c r="E18" s="28" t="s">
        <v>170</v>
      </c>
      <c r="F18" s="452">
        <v>210000</v>
      </c>
      <c r="G18" s="453"/>
      <c r="H18" s="455">
        <f t="shared" si="0"/>
        <v>210000</v>
      </c>
    </row>
    <row r="19" spans="2:8" s="113" customFormat="1" ht="72">
      <c r="B19" s="158">
        <v>921</v>
      </c>
      <c r="C19" s="36">
        <v>92109</v>
      </c>
      <c r="D19" s="134" t="s">
        <v>351</v>
      </c>
      <c r="E19" s="123" t="s">
        <v>352</v>
      </c>
      <c r="F19" s="452">
        <v>60000</v>
      </c>
      <c r="G19" s="453"/>
      <c r="H19" s="455">
        <f t="shared" si="0"/>
        <v>60000</v>
      </c>
    </row>
    <row r="20" spans="2:8" ht="29.25" customHeight="1">
      <c r="B20" s="158">
        <v>921</v>
      </c>
      <c r="C20" s="36">
        <v>92116</v>
      </c>
      <c r="D20" s="134">
        <v>2480</v>
      </c>
      <c r="E20" s="28" t="s">
        <v>170</v>
      </c>
      <c r="F20" s="452">
        <v>1020000</v>
      </c>
      <c r="G20" s="454"/>
      <c r="H20" s="455">
        <f t="shared" si="0"/>
        <v>1020000</v>
      </c>
    </row>
    <row r="21" spans="2:8" ht="30" customHeight="1" thickBot="1">
      <c r="B21" s="563" t="s">
        <v>48</v>
      </c>
      <c r="C21" s="564"/>
      <c r="D21" s="564"/>
      <c r="E21" s="565"/>
      <c r="F21" s="398">
        <f>SUM(F10:F20)</f>
        <v>1904000</v>
      </c>
      <c r="G21" s="398">
        <f>SUM(G10:G20)</f>
        <v>130000</v>
      </c>
      <c r="H21" s="456">
        <f>SUM(H10:H20)</f>
        <v>2034000</v>
      </c>
    </row>
    <row r="35" ht="12.75">
      <c r="E35" s="92"/>
    </row>
  </sheetData>
  <sheetProtection/>
  <mergeCells count="2">
    <mergeCell ref="B21:E21"/>
    <mergeCell ref="B6:H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.421875" style="177" customWidth="1"/>
    <col min="2" max="2" width="2.8515625" style="177" customWidth="1"/>
    <col min="3" max="3" width="34.421875" style="177" customWidth="1"/>
    <col min="4" max="4" width="7.57421875" style="177" customWidth="1"/>
    <col min="5" max="5" width="11.8515625" style="177" customWidth="1"/>
    <col min="6" max="6" width="10.00390625" style="177" customWidth="1"/>
    <col min="7" max="7" width="11.8515625" style="177" customWidth="1"/>
    <col min="8" max="8" width="10.140625" style="177" customWidth="1"/>
    <col min="9" max="9" width="5.7109375" style="177" customWidth="1"/>
    <col min="10" max="10" width="10.00390625" style="177" customWidth="1"/>
    <col min="11" max="11" width="11.8515625" style="177" customWidth="1"/>
    <col min="12" max="12" width="10.00390625" style="177" customWidth="1"/>
    <col min="13" max="13" width="11.8515625" style="177" customWidth="1"/>
    <col min="14" max="14" width="7.57421875" style="177" customWidth="1"/>
    <col min="15" max="15" width="0.71875" style="177" customWidth="1"/>
    <col min="16" max="16384" width="9.140625" style="177" customWidth="1"/>
  </cols>
  <sheetData>
    <row r="1" spans="2:14" ht="12.75">
      <c r="B1" s="461"/>
      <c r="C1" s="461"/>
      <c r="D1" s="461"/>
      <c r="E1" s="461"/>
      <c r="F1" s="461"/>
      <c r="G1" s="461"/>
      <c r="H1" s="461"/>
      <c r="I1" s="461"/>
      <c r="K1" s="462" t="s">
        <v>428</v>
      </c>
      <c r="L1" s="461"/>
      <c r="M1" s="461"/>
      <c r="N1" s="461"/>
    </row>
    <row r="2" spans="2:14" ht="18.75">
      <c r="B2" s="461"/>
      <c r="C2" s="461"/>
      <c r="D2" s="461"/>
      <c r="E2" s="463"/>
      <c r="F2" s="463"/>
      <c r="G2" s="463"/>
      <c r="H2" s="461"/>
      <c r="I2" s="461"/>
      <c r="K2" s="177" t="s">
        <v>446</v>
      </c>
      <c r="L2" s="461"/>
      <c r="M2" s="461"/>
      <c r="N2" s="461"/>
    </row>
    <row r="3" spans="2:14" ht="12.75">
      <c r="B3" s="461"/>
      <c r="C3" s="461"/>
      <c r="D3" s="461"/>
      <c r="E3" s="461"/>
      <c r="F3" s="461"/>
      <c r="G3" s="461"/>
      <c r="H3" s="461"/>
      <c r="I3" s="461"/>
      <c r="K3" s="177" t="s">
        <v>420</v>
      </c>
      <c r="L3" s="461"/>
      <c r="M3" s="461"/>
      <c r="N3" s="461"/>
    </row>
    <row r="5" spans="2:14" ht="16.5">
      <c r="B5" s="567" t="s">
        <v>433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</row>
    <row r="6" spans="2:14" ht="16.5"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</row>
    <row r="7" spans="2:14" ht="13.5" thickBot="1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5" t="s">
        <v>44</v>
      </c>
    </row>
    <row r="8" spans="2:14" ht="12.75">
      <c r="B8" s="588" t="s">
        <v>45</v>
      </c>
      <c r="C8" s="590" t="s">
        <v>49</v>
      </c>
      <c r="D8" s="466"/>
      <c r="E8" s="568" t="s">
        <v>227</v>
      </c>
      <c r="F8" s="569"/>
      <c r="G8" s="569"/>
      <c r="H8" s="570"/>
      <c r="I8" s="570"/>
      <c r="J8" s="571"/>
      <c r="K8" s="572" t="s">
        <v>429</v>
      </c>
      <c r="L8" s="573"/>
      <c r="M8" s="573"/>
      <c r="N8" s="574"/>
    </row>
    <row r="9" spans="2:14" ht="12.75">
      <c r="B9" s="589"/>
      <c r="C9" s="591"/>
      <c r="D9" s="467"/>
      <c r="E9" s="578" t="s">
        <v>50</v>
      </c>
      <c r="F9" s="575" t="s">
        <v>430</v>
      </c>
      <c r="G9" s="575" t="s">
        <v>431</v>
      </c>
      <c r="H9" s="582" t="s">
        <v>51</v>
      </c>
      <c r="I9" s="582"/>
      <c r="J9" s="583"/>
      <c r="K9" s="579" t="s">
        <v>50</v>
      </c>
      <c r="L9" s="575" t="s">
        <v>430</v>
      </c>
      <c r="M9" s="575" t="s">
        <v>431</v>
      </c>
      <c r="N9" s="584" t="s">
        <v>52</v>
      </c>
    </row>
    <row r="10" spans="2:14" ht="12.75">
      <c r="B10" s="589"/>
      <c r="C10" s="591"/>
      <c r="D10" s="469" t="s">
        <v>1</v>
      </c>
      <c r="E10" s="578"/>
      <c r="F10" s="576"/>
      <c r="G10" s="576"/>
      <c r="H10" s="585" t="s">
        <v>226</v>
      </c>
      <c r="I10" s="587" t="s">
        <v>51</v>
      </c>
      <c r="J10" s="583"/>
      <c r="K10" s="579"/>
      <c r="L10" s="576"/>
      <c r="M10" s="576"/>
      <c r="N10" s="584"/>
    </row>
    <row r="11" spans="2:14" ht="22.5">
      <c r="B11" s="589"/>
      <c r="C11" s="592"/>
      <c r="D11" s="470"/>
      <c r="E11" s="579"/>
      <c r="F11" s="577"/>
      <c r="G11" s="577"/>
      <c r="H11" s="586"/>
      <c r="I11" s="468" t="s">
        <v>53</v>
      </c>
      <c r="J11" s="471" t="s">
        <v>54</v>
      </c>
      <c r="K11" s="579"/>
      <c r="L11" s="577"/>
      <c r="M11" s="577"/>
      <c r="N11" s="584"/>
    </row>
    <row r="12" spans="2:14" ht="12.75">
      <c r="B12" s="472">
        <v>1</v>
      </c>
      <c r="C12" s="473">
        <v>2</v>
      </c>
      <c r="D12" s="473">
        <v>3</v>
      </c>
      <c r="E12" s="473">
        <v>4</v>
      </c>
      <c r="F12" s="474">
        <v>5</v>
      </c>
      <c r="G12" s="474">
        <v>6</v>
      </c>
      <c r="H12" s="473">
        <v>7</v>
      </c>
      <c r="I12" s="473">
        <v>8</v>
      </c>
      <c r="J12" s="473">
        <v>9</v>
      </c>
      <c r="K12" s="473">
        <v>10</v>
      </c>
      <c r="L12" s="475">
        <v>11</v>
      </c>
      <c r="M12" s="475">
        <v>12</v>
      </c>
      <c r="N12" s="476">
        <v>13</v>
      </c>
    </row>
    <row r="13" spans="2:14" ht="19.5" customHeight="1">
      <c r="B13" s="477" t="s">
        <v>55</v>
      </c>
      <c r="C13" s="478" t="s">
        <v>225</v>
      </c>
      <c r="D13" s="478"/>
      <c r="E13" s="479">
        <f>E15+E16+E17+E18+E19+E20+E21+E22</f>
        <v>3926000</v>
      </c>
      <c r="F13" s="479">
        <f>F15+F16+F17+F18+F19+F20+F21+F22</f>
        <v>130000</v>
      </c>
      <c r="G13" s="479">
        <f>G15+G16+G17+G18+G19+G20+G21+G22</f>
        <v>4056000</v>
      </c>
      <c r="H13" s="479">
        <f>H15+H16+H17+H18+H19+H20+H21+H22</f>
        <v>244000</v>
      </c>
      <c r="I13" s="479"/>
      <c r="J13" s="479">
        <f>J15+J16+J17+J18+J19+J20+J21+J22</f>
        <v>130000</v>
      </c>
      <c r="K13" s="479">
        <f>K15+K16+K17+K18+K19+K20+K21+K22</f>
        <v>3926000</v>
      </c>
      <c r="L13" s="479">
        <f>L15+L16+L17+L18+L19+L20+L21+L22</f>
        <v>130000</v>
      </c>
      <c r="M13" s="479">
        <f>M15+M16+M17+M18+M19+M20+M21+M22</f>
        <v>4056000</v>
      </c>
      <c r="N13" s="480"/>
    </row>
    <row r="14" spans="2:14" ht="19.5" customHeight="1">
      <c r="B14" s="481"/>
      <c r="C14" s="482" t="s">
        <v>56</v>
      </c>
      <c r="D14" s="482"/>
      <c r="E14" s="479"/>
      <c r="F14" s="479"/>
      <c r="G14" s="479"/>
      <c r="H14" s="479"/>
      <c r="I14" s="479"/>
      <c r="J14" s="479"/>
      <c r="K14" s="479"/>
      <c r="L14" s="483"/>
      <c r="M14" s="483"/>
      <c r="N14" s="480"/>
    </row>
    <row r="15" spans="2:14" ht="22.5" customHeight="1">
      <c r="B15" s="477"/>
      <c r="C15" s="484" t="s">
        <v>57</v>
      </c>
      <c r="D15" s="485">
        <v>40002</v>
      </c>
      <c r="E15" s="479">
        <v>1844800</v>
      </c>
      <c r="F15" s="486"/>
      <c r="G15" s="479">
        <f aca="true" t="shared" si="0" ref="G15:G22">E15+F15</f>
        <v>1844800</v>
      </c>
      <c r="H15" s="479"/>
      <c r="I15" s="479"/>
      <c r="J15" s="479"/>
      <c r="K15" s="479">
        <v>1844800</v>
      </c>
      <c r="L15" s="487"/>
      <c r="M15" s="483">
        <f aca="true" t="shared" si="1" ref="M15:M22">K15+L15</f>
        <v>1844800</v>
      </c>
      <c r="N15" s="480"/>
    </row>
    <row r="16" spans="2:14" ht="22.5" customHeight="1">
      <c r="B16" s="477"/>
      <c r="C16" s="484" t="s">
        <v>432</v>
      </c>
      <c r="D16" s="485">
        <v>60016</v>
      </c>
      <c r="E16" s="479">
        <v>50000</v>
      </c>
      <c r="F16" s="479"/>
      <c r="G16" s="479">
        <f t="shared" si="0"/>
        <v>50000</v>
      </c>
      <c r="H16" s="479">
        <v>50000</v>
      </c>
      <c r="I16" s="479"/>
      <c r="J16" s="479"/>
      <c r="K16" s="479">
        <v>50000</v>
      </c>
      <c r="L16" s="483"/>
      <c r="M16" s="483">
        <f t="shared" si="1"/>
        <v>50000</v>
      </c>
      <c r="N16" s="480"/>
    </row>
    <row r="17" spans="2:14" ht="22.5" customHeight="1">
      <c r="B17" s="477"/>
      <c r="C17" s="484" t="s">
        <v>301</v>
      </c>
      <c r="D17" s="485">
        <v>70001</v>
      </c>
      <c r="E17" s="479">
        <v>143600</v>
      </c>
      <c r="F17" s="479"/>
      <c r="G17" s="479">
        <f t="shared" si="0"/>
        <v>143600</v>
      </c>
      <c r="H17" s="479"/>
      <c r="I17" s="479"/>
      <c r="J17" s="479"/>
      <c r="K17" s="479">
        <v>143600</v>
      </c>
      <c r="L17" s="483"/>
      <c r="M17" s="483">
        <f t="shared" si="1"/>
        <v>143600</v>
      </c>
      <c r="N17" s="480"/>
    </row>
    <row r="18" spans="2:14" ht="22.5" customHeight="1">
      <c r="B18" s="477"/>
      <c r="C18" s="484" t="s">
        <v>302</v>
      </c>
      <c r="D18" s="485">
        <v>70095</v>
      </c>
      <c r="E18" s="479">
        <v>10100</v>
      </c>
      <c r="F18" s="479"/>
      <c r="G18" s="479">
        <f t="shared" si="0"/>
        <v>10100</v>
      </c>
      <c r="H18" s="479"/>
      <c r="I18" s="479"/>
      <c r="J18" s="479"/>
      <c r="K18" s="479">
        <v>10100</v>
      </c>
      <c r="L18" s="483"/>
      <c r="M18" s="483">
        <f t="shared" si="1"/>
        <v>10100</v>
      </c>
      <c r="N18" s="480"/>
    </row>
    <row r="19" spans="2:14" ht="22.5" customHeight="1">
      <c r="B19" s="477"/>
      <c r="C19" s="484" t="s">
        <v>303</v>
      </c>
      <c r="D19" s="485">
        <v>71035</v>
      </c>
      <c r="E19" s="479">
        <v>28400</v>
      </c>
      <c r="F19" s="479"/>
      <c r="G19" s="479">
        <f t="shared" si="0"/>
        <v>28400</v>
      </c>
      <c r="H19" s="479">
        <v>20000</v>
      </c>
      <c r="I19" s="479"/>
      <c r="J19" s="479"/>
      <c r="K19" s="479">
        <v>28400</v>
      </c>
      <c r="L19" s="483"/>
      <c r="M19" s="483">
        <f t="shared" si="1"/>
        <v>28400</v>
      </c>
      <c r="N19" s="480"/>
    </row>
    <row r="20" spans="2:14" ht="22.5" customHeight="1">
      <c r="B20" s="477"/>
      <c r="C20" s="484" t="s">
        <v>304</v>
      </c>
      <c r="D20" s="485">
        <v>90001</v>
      </c>
      <c r="E20" s="488">
        <v>1644000</v>
      </c>
      <c r="F20" s="489">
        <v>130000</v>
      </c>
      <c r="G20" s="479">
        <f t="shared" si="0"/>
        <v>1774000</v>
      </c>
      <c r="H20" s="479">
        <v>130000</v>
      </c>
      <c r="I20" s="479"/>
      <c r="J20" s="479">
        <v>130000</v>
      </c>
      <c r="K20" s="488">
        <v>1644000</v>
      </c>
      <c r="L20" s="490">
        <v>130000</v>
      </c>
      <c r="M20" s="483">
        <f t="shared" si="1"/>
        <v>1774000</v>
      </c>
      <c r="N20" s="480"/>
    </row>
    <row r="21" spans="2:14" ht="22.5" customHeight="1">
      <c r="B21" s="491"/>
      <c r="C21" s="484" t="s">
        <v>305</v>
      </c>
      <c r="D21" s="485">
        <v>90003</v>
      </c>
      <c r="E21" s="479">
        <v>181100</v>
      </c>
      <c r="F21" s="479"/>
      <c r="G21" s="479">
        <f t="shared" si="0"/>
        <v>181100</v>
      </c>
      <c r="H21" s="479">
        <v>20000</v>
      </c>
      <c r="I21" s="479"/>
      <c r="J21" s="479"/>
      <c r="K21" s="479">
        <v>181100</v>
      </c>
      <c r="L21" s="483"/>
      <c r="M21" s="483">
        <f t="shared" si="1"/>
        <v>181100</v>
      </c>
      <c r="N21" s="480"/>
    </row>
    <row r="22" spans="2:14" ht="22.5" customHeight="1">
      <c r="B22" s="477"/>
      <c r="C22" s="492" t="s">
        <v>306</v>
      </c>
      <c r="D22" s="485">
        <v>90004</v>
      </c>
      <c r="E22" s="479">
        <v>24000</v>
      </c>
      <c r="F22" s="479"/>
      <c r="G22" s="479">
        <f t="shared" si="0"/>
        <v>24000</v>
      </c>
      <c r="H22" s="479">
        <v>24000</v>
      </c>
      <c r="I22" s="493"/>
      <c r="J22" s="479"/>
      <c r="K22" s="479">
        <v>24000</v>
      </c>
      <c r="L22" s="483"/>
      <c r="M22" s="483">
        <f t="shared" si="1"/>
        <v>24000</v>
      </c>
      <c r="N22" s="494"/>
    </row>
    <row r="23" spans="2:14" ht="18" customHeight="1">
      <c r="B23" s="495"/>
      <c r="C23" s="496"/>
      <c r="D23" s="496"/>
      <c r="E23" s="497"/>
      <c r="F23" s="479"/>
      <c r="G23" s="479"/>
      <c r="H23" s="497"/>
      <c r="I23" s="485"/>
      <c r="J23" s="497"/>
      <c r="K23" s="497"/>
      <c r="L23" s="498"/>
      <c r="M23" s="498"/>
      <c r="N23" s="494"/>
    </row>
    <row r="24" spans="2:14" ht="18" customHeight="1">
      <c r="B24" s="499"/>
      <c r="C24" s="500"/>
      <c r="D24" s="500"/>
      <c r="E24" s="497"/>
      <c r="F24" s="479"/>
      <c r="G24" s="479"/>
      <c r="H24" s="497"/>
      <c r="I24" s="485"/>
      <c r="J24" s="497"/>
      <c r="K24" s="497"/>
      <c r="L24" s="498"/>
      <c r="M24" s="498"/>
      <c r="N24" s="494"/>
    </row>
    <row r="25" spans="2:14" ht="22.5" customHeight="1" thickBot="1">
      <c r="B25" s="580" t="s">
        <v>48</v>
      </c>
      <c r="C25" s="581"/>
      <c r="D25" s="501"/>
      <c r="E25" s="502">
        <f>E13</f>
        <v>3926000</v>
      </c>
      <c r="F25" s="502">
        <f>F13</f>
        <v>130000</v>
      </c>
      <c r="G25" s="502">
        <f>G13</f>
        <v>4056000</v>
      </c>
      <c r="H25" s="502">
        <f>H13</f>
        <v>244000</v>
      </c>
      <c r="I25" s="502"/>
      <c r="J25" s="502">
        <f>J13</f>
        <v>130000</v>
      </c>
      <c r="K25" s="502">
        <f>K13</f>
        <v>3926000</v>
      </c>
      <c r="L25" s="502">
        <f>L13</f>
        <v>130000</v>
      </c>
      <c r="M25" s="502">
        <f>M13</f>
        <v>4056000</v>
      </c>
      <c r="N25" s="503"/>
    </row>
    <row r="26" spans="2:14" ht="12.75"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</row>
    <row r="27" spans="2:14" ht="12.75">
      <c r="B27" s="504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</row>
    <row r="28" spans="2:14" ht="12.75">
      <c r="B28" s="504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</row>
    <row r="29" spans="2:14" ht="12.75">
      <c r="B29" s="504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</row>
    <row r="30" spans="2:14" ht="12.75">
      <c r="B30" s="504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</row>
  </sheetData>
  <sheetProtection/>
  <mergeCells count="17">
    <mergeCell ref="B25:C25"/>
    <mergeCell ref="H9:J9"/>
    <mergeCell ref="K9:K11"/>
    <mergeCell ref="L9:L11"/>
    <mergeCell ref="M9:M11"/>
    <mergeCell ref="N9:N11"/>
    <mergeCell ref="H10:H11"/>
    <mergeCell ref="I10:J10"/>
    <mergeCell ref="B8:B11"/>
    <mergeCell ref="C8:C11"/>
    <mergeCell ref="B5:N5"/>
    <mergeCell ref="B6:N6"/>
    <mergeCell ref="E8:J8"/>
    <mergeCell ref="K8:N8"/>
    <mergeCell ref="F9:F11"/>
    <mergeCell ref="G9:G11"/>
    <mergeCell ref="E9:E11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2018-01-24T07:55:12Z</cp:lastPrinted>
  <dcterms:created xsi:type="dcterms:W3CDTF">2007-11-06T07:50:06Z</dcterms:created>
  <dcterms:modified xsi:type="dcterms:W3CDTF">2018-01-25T06:26:03Z</dcterms:modified>
  <cp:category/>
  <cp:version/>
  <cp:contentType/>
  <cp:contentStatus/>
</cp:coreProperties>
</file>