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7" activeTab="5"/>
  </bookViews>
  <sheets>
    <sheet name="dochody" sheetId="1" r:id="rId1"/>
    <sheet name="wydatki" sheetId="2" r:id="rId2"/>
    <sheet name="przych.rozch." sheetId="3" r:id="rId3"/>
    <sheet name="zad.inw." sheetId="4" r:id="rId4"/>
    <sheet name="dot.podm." sheetId="5" r:id="rId5"/>
    <sheet name="dot.sfp" sheetId="6" r:id="rId6"/>
  </sheets>
  <definedNames/>
  <calcPr fullCalcOnLoad="1"/>
</workbook>
</file>

<file path=xl/sharedStrings.xml><?xml version="1.0" encoding="utf-8"?>
<sst xmlns="http://schemas.openxmlformats.org/spreadsheetml/2006/main" count="1417" uniqueCount="534">
  <si>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</si>
  <si>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</si>
  <si>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</si>
  <si>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</si>
  <si>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</si>
  <si>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</si>
  <si>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</si>
  <si>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</si>
  <si>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</si>
  <si>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</si>
  <si>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</si>
  <si>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</si>
  <si>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</si>
  <si>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</si>
  <si>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</si>
  <si>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</si>
  <si>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</si>
  <si>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</si>
  <si>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</si>
  <si>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</si>
  <si>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</si>
  <si>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</si>
  <si>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</si>
  <si>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</si>
  <si>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</si>
  <si>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</si>
  <si>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</si>
  <si>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</si>
  <si>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</si>
  <si>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</si>
  <si>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</si>
  <si>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</si>
  <si>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</si>
  <si>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</si>
  <si>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</si>
  <si>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</si>
  <si>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</si>
  <si>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</si>
  <si>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</si>
  <si>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</si>
  <si>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</si>
  <si>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</si>
  <si>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</si>
  <si>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</si>
  <si>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</si>
  <si>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</si>
  <si>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</si>
  <si>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</si>
  <si>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</si>
  <si>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</si>
  <si>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</si>
  <si>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</si>
  <si>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</si>
  <si>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</si>
  <si>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</si>
  <si>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</si>
  <si>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</si>
  <si>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</si>
  <si>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</si>
  <si>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</si>
  <si>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</si>
  <si>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</si>
  <si>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</si>
  <si>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</si>
  <si>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</si>
  <si>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</si>
  <si>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</si>
  <si>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</si>
  <si>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</si>
  <si>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</si>
  <si>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</si>
  <si>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</si>
  <si>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</si>
  <si>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</si>
  <si>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</si>
  <si>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</si>
  <si>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</si>
  <si>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</si>
  <si>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</si>
  <si>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</si>
  <si>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</si>
  <si>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</si>
  <si>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</si>
  <si>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</si>
  <si>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</si>
  <si>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</si>
  <si>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</si>
  <si>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</si>
  <si>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</si>
  <si>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</si>
  <si>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</si>
  <si>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</si>
  <si>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</si>
  <si>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</si>
  <si>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</si>
  <si>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</si>
  <si>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</si>
  <si>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</si>
  <si>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</si>
  <si>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</si>
  <si>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</si>
  <si>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</si>
  <si>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</si>
  <si>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</si>
  <si>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</si>
  <si>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</si>
  <si>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</si>
  <si>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</si>
  <si>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</si>
  <si>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</si>
  <si>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</si>
  <si>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</si>
  <si>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</si>
  <si>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</si>
  <si>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</si>
  <si>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</si>
  <si>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</si>
  <si>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</si>
  <si>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</si>
  <si>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</si>
  <si>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</si>
  <si>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</si>
  <si>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</si>
  <si>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</si>
  <si>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</si>
  <si>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</si>
  <si>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</si>
  <si>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</si>
  <si>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</si>
  <si>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</si>
  <si>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</si>
  <si>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</si>
  <si>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</si>
  <si>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</si>
  <si>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</si>
  <si>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</si>
  <si>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</si>
  <si>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</si>
  <si>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</si>
  <si>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</si>
  <si>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</si>
  <si>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</si>
  <si>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</si>
  <si>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</si>
  <si>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</si>
  <si>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</si>
  <si>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</si>
  <si>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</si>
  <si>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</si>
  <si>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</si>
  <si>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</si>
  <si>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</si>
  <si>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</si>
  <si>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</si>
  <si>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</si>
  <si>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</si>
  <si>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</si>
  <si>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</si>
  <si>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</si>
  <si>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</si>
  <si>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</si>
  <si>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</si>
  <si>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</si>
  <si>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</si>
  <si>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</si>
  <si>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</si>
  <si>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</si>
  <si>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</si>
  <si>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</si>
  <si>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</si>
  <si>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</si>
  <si>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</si>
  <si>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</si>
  <si>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</si>
  <si>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</si>
  <si>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</si>
  <si>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</si>
  <si>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</si>
  <si>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</si>
  <si>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</si>
  <si>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</si>
  <si>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</si>
  <si>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</si>
  <si>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</si>
  <si>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</si>
  <si>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</si>
  <si>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</si>
  <si>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</si>
  <si>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</si>
  <si>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</si>
  <si>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</si>
  <si>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</si>
  <si>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</si>
  <si>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</si>
  <si>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</si>
  <si>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</si>
  <si>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</si>
  <si>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</si>
  <si>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</si>
  <si>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</si>
  <si>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</si>
  <si>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</si>
  <si>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</si>
  <si>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</si>
  <si>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</si>
  <si>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</si>
  <si>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</si>
  <si>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</si>
  <si>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</si>
  <si>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</si>
  <si>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</si>
  <si>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</si>
  <si>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</si>
  <si>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</si>
  <si>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</si>
  <si>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</si>
  <si>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</si>
  <si>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</si>
  <si>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</si>
  <si>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</si>
  <si>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</si>
  <si>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</si>
  <si>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</si>
  <si>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</si>
  <si>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</si>
  <si>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</si>
  <si>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</si>
  <si>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</si>
  <si>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</si>
  <si>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</si>
  <si>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</si>
  <si>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</si>
  <si>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</si>
  <si>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</si>
  <si>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</si>
  <si>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</si>
  <si>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</si>
  <si>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</si>
  <si>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</si>
  <si>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</si>
  <si>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</si>
  <si>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</si>
  <si>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</si>
  <si>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</si>
  <si>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</si>
  <si>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</si>
  <si>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</si>
  <si>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</si>
  <si>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</si>
  <si>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</si>
  <si>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</si>
  <si>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</si>
  <si>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</si>
  <si>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</si>
  <si>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</si>
  <si>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</si>
  <si>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</si>
  <si>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</si>
  <si>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</si>
  <si>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</si>
  <si>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</si>
  <si>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</si>
  <si>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</si>
  <si>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</si>
  <si>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</si>
  <si>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</si>
  <si>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</si>
  <si>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</si>
  <si>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</si>
  <si>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</si>
  <si>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</si>
  <si>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</si>
  <si>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</si>
  <si>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</si>
  <si>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</si>
  <si>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</si>
  <si>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</si>
  <si>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</si>
  <si>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</si>
  <si>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</si>
  <si>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</si>
  <si>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</si>
  <si>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</si>
  <si>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</si>
  <si>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</si>
  <si>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</si>
  <si>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</si>
  <si>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</si>
  <si>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</si>
  <si>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</si>
  <si>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</si>
  <si>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</si>
  <si>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</si>
  <si>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</si>
  <si>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</si>
  <si>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</si>
  <si>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</si>
  <si>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</si>
  <si>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</si>
  <si>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</si>
  <si>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</si>
  <si>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</si>
  <si>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</si>
  <si>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</si>
  <si>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</si>
  <si>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</si>
  <si>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</si>
  <si>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</si>
  <si>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</si>
  <si>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</si>
  <si>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</si>
  <si>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</si>
  <si>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0940</t>
  </si>
  <si>
    <t>0640</t>
  </si>
  <si>
    <t>wpływy z tytułu kosztów egzekucyjnych, opłaty komorniczej i kosztów upomnień</t>
  </si>
  <si>
    <t>wpłaty z tytułu odpłatnego nabycia prawa własności oraz prawa użytkowania wieczystego nieruchomości</t>
  </si>
  <si>
    <t>wpływy z podatku dochodowego od osób fizycznych</t>
  </si>
  <si>
    <t>wpływy z tytułu grzywień, mandatów i innych kar pieniężnych od osób fizycznych</t>
  </si>
  <si>
    <t xml:space="preserve">wpływy z rozliczeń/zwrotów z lat ubiegłych </t>
  </si>
  <si>
    <t xml:space="preserve">zakup usług remontowych </t>
  </si>
  <si>
    <t xml:space="preserve">zakup usług pozostałych </t>
  </si>
  <si>
    <t>Składki na ubezpieczenie zdrowotne opłacane za osoby pobierające niektóre świadczenia z pomocy społecznej oraz za osoby uczestniczące w zajęciach w centrum integracji społecznej</t>
  </si>
  <si>
    <t>Składki na ubezpieczenie zdrowotne opłacane za osoby pobierające niektóre świadczenia rodzinne, zgodnie z przepisami ustawy o świadczeniach rodzinnych oraz za osoby pobierające zasiłki dla opiekunów</t>
  </si>
  <si>
    <t>2310</t>
  </si>
  <si>
    <t>dotacja celowa przekazana gminie na zadania bieżące realizowane na podstawie porozumień między jednostkami samorządu terytorialnego</t>
  </si>
  <si>
    <t>Zakłady gospodarki mieszkaniowej</t>
  </si>
  <si>
    <t>Realizacja zadań wymagających stosowania specjalnej organizacji nauki i metod pracy dla dzieci i młodzieży w szkołach podstawowych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</si>
  <si>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</si>
  <si>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</si>
  <si>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</si>
  <si>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90026</t>
  </si>
  <si>
    <t>Pozostałe działania związane z gospodarką odpadami</t>
  </si>
  <si>
    <t>Plan 2020r.</t>
  </si>
  <si>
    <t>dotacje celowe w ramach programów finansowanych z udziałem środków europejskich oraz środków, o których mowa w art. 5 ust. 3 pkt 5 lit. a i b ustawy, lub płatności w ramach budżetu środków europejskich, realizowanych przez jst</t>
  </si>
  <si>
    <t>2710</t>
  </si>
  <si>
    <t>dotacja celowa na pomoc finansową  udzielaną między jednostkami samorządu terytorialnego na dofinansowanie własnych zadań bieżących</t>
  </si>
  <si>
    <t>Komendy powiatowe Policji</t>
  </si>
  <si>
    <t>6170</t>
  </si>
  <si>
    <t>wpłaty od jednostek na państwowy fundusz celowy na finansowanie lub dofinansowanie zadań inwestycyjnych</t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</si>
  <si>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17.597,00 zł)</t>
    </r>
  </si>
  <si>
    <r>
      <t xml:space="preserve">zakup usług pozostałych </t>
    </r>
    <r>
      <rPr>
        <b/>
        <sz val="8"/>
        <rFont val="Arial CE"/>
        <family val="0"/>
      </rPr>
      <t>(w tym fundusz sołecki 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</si>
  <si>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</si>
  <si>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3.385,29 zł)</t>
    </r>
  </si>
  <si>
    <r>
      <t xml:space="preserve">zakup usług pozostałych </t>
    </r>
    <r>
      <rPr>
        <b/>
        <sz val="8"/>
        <rFont val="Arial CE"/>
        <family val="0"/>
      </rPr>
      <t>(w tym fundusz sołecki 940,79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</si>
  <si>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8.500,00 zł)</t>
    </r>
    <r>
      <rPr>
        <sz val="8"/>
        <rFont val="Arial CE"/>
        <family val="0"/>
      </rPr>
      <t xml:space="preserve"> 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</si>
  <si>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36.000,00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</si>
  <si>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58.629,02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</si>
  <si>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46.831,09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</si>
  <si>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27.437,92 zł)</t>
    </r>
  </si>
  <si>
    <r>
      <t xml:space="preserve">wydatki na zakupy inwestycyjne jednostek budżetowych </t>
    </r>
    <r>
      <rPr>
        <b/>
        <sz val="8"/>
        <rFont val="Arial CE"/>
        <family val="0"/>
      </rPr>
      <t>(w tym fundusz sołecki 27.700,00 zł)</t>
    </r>
  </si>
  <si>
    <t>świadczenia społeczne (w tym dożywianie 26.400,00zł)</t>
  </si>
  <si>
    <t>Gospodarka odpadami komunalnymi</t>
  </si>
  <si>
    <t>Zmiany</t>
  </si>
  <si>
    <t>Plan po zmianach</t>
  </si>
  <si>
    <t>Uzasadnienie</t>
  </si>
  <si>
    <t>Dotacja celowa na realizację programu "Dobry start"  - pismo Woj.Wielkop. Nr FB-I.3111.6.2020.7 z dnia 20.01.2020r.</t>
  </si>
  <si>
    <t>Załącznik Nr 2 do</t>
  </si>
  <si>
    <t>Załącznik Nr 1 do</t>
  </si>
  <si>
    <t>Załącznik Nr 3 do</t>
  </si>
  <si>
    <t>6230</t>
  </si>
  <si>
    <r>
      <t>dotacja celowa z budżetu na finansowanie lub dofinansowanie kosztów realizacji inwestycji i zakupów inwestycyjnych jednostek niezaliczanych do sfp</t>
    </r>
    <r>
      <rPr>
        <b/>
        <sz val="8"/>
        <rFont val="Arial CE"/>
        <family val="0"/>
      </rPr>
      <t xml:space="preserve"> (w tym fundusz sołecki 7.000,00 zł)</t>
    </r>
  </si>
  <si>
    <t>0960</t>
  </si>
  <si>
    <t>wpływy z otrzymanych spadków, zapisów i darowizn w postaci pieniężnej</t>
  </si>
  <si>
    <t>środki wypracowane przez WTZ</t>
  </si>
  <si>
    <t>Karta Dużej Rodziny</t>
  </si>
  <si>
    <t>Dotacja celowa na realizację zadań związanych z KDR - pismo Woj.Wielkop. Nr FB-I.3111.21.2020.6 z dnia 21.02.2020r.</t>
  </si>
  <si>
    <t>Wybory do rad gmin, rad powiatów i sejmików województw, wybory wójtów, burmistrzów i prezydentów miast oraz referenda gminne, powiatowe i wojewódzkie</t>
  </si>
  <si>
    <t>Wybory Prezydenta Rzeczypospolitej Polskiej</t>
  </si>
  <si>
    <t>Dotacja celowa na przygotowanie i przeprowadzenie wyborów Prezydenta RP- pism KBW Nr DPZ-802-1/20 z dn. 25.02.2020r.</t>
  </si>
  <si>
    <t>85415</t>
  </si>
  <si>
    <t>Dotacja celowa na sfinansowanie dodatków energetycznych - pismo Woj.Wielkop. Nr FB-I.3111.80.2020.6 z dnia 3.04.2020r.</t>
  </si>
  <si>
    <t>Dotacja celowa na realizację programu "Posiłek w szkole i w domu" - pismo Woj.Wielkop. Nr FB-I.3111.64.2020.7 z dnia 18.03.2020r.</t>
  </si>
  <si>
    <t>Dotacja celowa na dofinansowanie świadczeń pomocy materialnej dla uczniów - pismo Woj.Wielkop. Nr FB-I.3111.74.2020.3 z dnia 1.04.2020r.</t>
  </si>
  <si>
    <t>Pomoc materialna dla uczniów o charakterze socjalnym</t>
  </si>
  <si>
    <t>pozostałe podatki na rzecz budżetów jst</t>
  </si>
  <si>
    <r>
      <t xml:space="preserve">zakup usług remontowych </t>
    </r>
    <r>
      <rPr>
        <b/>
        <sz val="8"/>
        <rFont val="Arial CE"/>
        <family val="0"/>
      </rPr>
      <t>(w tym fundusz sołecki 17.073,09 zł)</t>
    </r>
  </si>
  <si>
    <t>dotacje celowe otrzymane z bp na realizację zadań bieżących z zakresu administracji rządowej oraz innych zadań zleconych gminie ustawami</t>
  </si>
  <si>
    <t>Dotacja celowa na zwrot części podatku akcyzowego za I okres płatniczy - pismo Woj.Wielkop. Nr FB-I.3111.107.2020.6 z dnia 21.04.2019r.</t>
  </si>
  <si>
    <t>zwiększenie</t>
  </si>
  <si>
    <t>subwencja oświatowa</t>
  </si>
  <si>
    <t>Dotacja celowa na opłacenie składek na ubez.zdrowotne  - pismo Woj. Wielkop. Nr FB-I.3111.78.2020.2 z dn. 21.04.2020r.</t>
  </si>
  <si>
    <t>Dotacja celowa na realizację zadań z zakresu administracji rządowej - pismo Woj. Wielkop. Nr FB-I.3111.78.2020.2 z dn. 21.04.2020r.</t>
  </si>
  <si>
    <t>Załącznik Nr 4 do</t>
  </si>
  <si>
    <t xml:space="preserve">                                       Zadania inwestycyjne w 2020r.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</si>
  <si>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</si>
  <si>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</si>
  <si>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</si>
  <si>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</si>
  <si>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</si>
  <si>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Wydatki inwestycyjne jednostek budżetowych</t>
  </si>
  <si>
    <t>Budowa sieci wodociągowych i kanalizacyjnych</t>
  </si>
  <si>
    <t>UG Duszniki</t>
  </si>
  <si>
    <t>Projekty budowy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</si>
  <si>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</si>
  <si>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</si>
  <si>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</si>
  <si>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drogi gminnej Nr 263515P ul. Leśna w Niewierzu</t>
  </si>
  <si>
    <t>Przebudowa ul. Kościelna w Dusznikach</t>
  </si>
  <si>
    <t>Przebudowa drogi gminnej w Sędzinach</t>
  </si>
  <si>
    <t>Budowa zatok autobusowych</t>
  </si>
  <si>
    <t>Budowa drogi dojazdowej w Chełminku</t>
  </si>
  <si>
    <t>Położenie kostki na przystanku Sarbia Huby</t>
  </si>
  <si>
    <t>Projekt przebudowy ul. Lipowa w Sękowie</t>
  </si>
  <si>
    <t>Projekt kładki ul. Floriana w Dusznikach</t>
  </si>
  <si>
    <t>Projekt przebudowy ul. Stawna w Dusznikach</t>
  </si>
  <si>
    <t>Projekt przebudowy ul. Parkowa w Ceradzu Dolnym</t>
  </si>
  <si>
    <t>Przebudowa dróg gminnych (Wilkowo, Zakrzewko, Niewierz, Grzebienisko, Sarbia, Podrzewie)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</si>
  <si>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</si>
  <si>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Projekty drogowe Brzoza</t>
  </si>
  <si>
    <t>Projekty drogowe Podrzewie</t>
  </si>
  <si>
    <t>Projekty drogowe Sarbia</t>
  </si>
  <si>
    <t>Projekty drogowe Sękowo</t>
  </si>
  <si>
    <t>Projekty drogowe Wilczyna</t>
  </si>
  <si>
    <t>Projekty drogowe Wilkowo</t>
  </si>
  <si>
    <t>Wydatki na zakupy inwestycyjne jednostek budżetowych</t>
  </si>
  <si>
    <t>Zakup kontenerów mieszkaniowych</t>
  </si>
  <si>
    <r>
      <t xml:space="preserve">Wydatki na zakupy inwestycyjne jednostek budżetowych - </t>
    </r>
    <r>
      <rPr>
        <b/>
        <i/>
        <sz val="8"/>
        <rFont val="Arial"/>
        <family val="2"/>
      </rPr>
      <t>fundusz sołecki</t>
    </r>
  </si>
  <si>
    <t>Zakup nieruchomości dla sołectwa Sarbia</t>
  </si>
  <si>
    <t>Zakup nieruchomości dla sołectwa Zakrzewko</t>
  </si>
  <si>
    <t>Zakup sprzętu komputerowego z oprogramowaniem dla Urzędu Gminy</t>
  </si>
  <si>
    <t>Dofinansowanie zakupu samochodu dla Policji w Dusznikach</t>
  </si>
  <si>
    <t>dotacja celowa z budżetu na finansowanie lub dofinansowanie kosztów realizacji inwestycji i zakupów inwestycyjnych jednostek niezaliczanych do sfp</t>
  </si>
  <si>
    <t>Dofinansowanie zakupu samochodu pożarniczego dla OSP Ceradz Dolny</t>
  </si>
  <si>
    <r>
      <t xml:space="preserve">dotacja celowa z budżetu na finansowanie lub dofinansowanie kosztów realizacji inwestycji i zakupów inwestycyjnych jednostek niezaliczanych do sfp - </t>
    </r>
    <r>
      <rPr>
        <b/>
        <i/>
        <sz val="8"/>
        <rFont val="Arial CE"/>
        <family val="0"/>
      </rPr>
      <t>fundusz sołecki</t>
    </r>
  </si>
  <si>
    <t>Budowa oświetlenia ulicznego Ceradz Dolny Parkowa</t>
  </si>
  <si>
    <t>Budowa oświetlenia ulicznego Sędzinko Sportowa</t>
  </si>
  <si>
    <t xml:space="preserve">Budowa oświetlenia ulicznego Mieściska </t>
  </si>
  <si>
    <t>Budowa oświetlenia ulicznego Sękowo Lipowa</t>
  </si>
  <si>
    <t xml:space="preserve">Budowa oświetlenia ulicznego Podrzewie Spacerowa </t>
  </si>
  <si>
    <t>Projekt oświetlenia Sękowo Szkolna</t>
  </si>
  <si>
    <t>Projekt oświetlenia Sędziny Czereśniowa</t>
  </si>
  <si>
    <t>Projekt oświetlenia Grzebienisko Wierzbowa</t>
  </si>
  <si>
    <t>Projekt oświetlenia Grzebienisko</t>
  </si>
  <si>
    <t>Projekt oświetlenia Sędziny</t>
  </si>
  <si>
    <t>Zakup lampy hybrydowej Duszniki Łąkowa</t>
  </si>
  <si>
    <t>Zakup lampy hybrydowej Duszniki Bukowska</t>
  </si>
  <si>
    <t xml:space="preserve">Zakup lampy hybrydowej Brzoza </t>
  </si>
  <si>
    <t>Zakup lampy hybrydowej Młynkowo</t>
  </si>
  <si>
    <t>Zakup lampy hybrydowej Wilczyna</t>
  </si>
  <si>
    <t>Zakup lampy hybrydowej Grzebienisko Leśna</t>
  </si>
  <si>
    <t>Zakup lampy hybrydowej Ceradz Dolny Parkowa</t>
  </si>
  <si>
    <t>Zakup lampy hybrydowej Brzoza</t>
  </si>
  <si>
    <t>Zakup lampy hybrydowej Ceradz Dolny</t>
  </si>
  <si>
    <t>Zakup lampy hybrydowej Duszniki</t>
  </si>
  <si>
    <t>Zakup lampy hybrydowej Wierzeja</t>
  </si>
  <si>
    <t>Budowa wiat w sołectwach</t>
  </si>
  <si>
    <t>Budowa wiaty Grodziszczko</t>
  </si>
  <si>
    <t>Projekt przebudowy świetlicy wiejskiej Grzebienisko</t>
  </si>
  <si>
    <t>Budowa wiaty Mieściska</t>
  </si>
  <si>
    <t>Budowa wiat Sędzinko-Zalesie</t>
  </si>
  <si>
    <t>Budowa wiaty Wierzeja</t>
  </si>
  <si>
    <t>Budowa wiaty Wilkowo</t>
  </si>
  <si>
    <t xml:space="preserve">Projekt przebudowa boiska sportowego w Dusznikach </t>
  </si>
  <si>
    <t>Zakup placu zabaw Grzebienisko</t>
  </si>
  <si>
    <t>Siłownia zewnętrzna Sędziny</t>
  </si>
  <si>
    <t>Projekt i wykonanie placu zabaw Sękowo</t>
  </si>
  <si>
    <t>OGÓŁEM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</si>
  <si>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</si>
  <si>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</si>
  <si>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</si>
  <si>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</si>
  <si>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</si>
  <si>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</si>
  <si>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</si>
  <si>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</si>
  <si>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</si>
  <si>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</si>
  <si>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Ogółem</t>
  </si>
  <si>
    <t>Remont drogi dojazdowej do świetlicy wiejskiej w Chełminku</t>
  </si>
  <si>
    <t>Modernizacja dróg ul. Leśnej i ul. Kasztanowej Niewierz</t>
  </si>
  <si>
    <t>Dofinansowanie remontu drogi przy kościele parafialnym w Sędzinach</t>
  </si>
  <si>
    <r>
      <t xml:space="preserve">zakup usług remontowych </t>
    </r>
    <r>
      <rPr>
        <b/>
        <sz val="8"/>
        <rFont val="Arial CE"/>
        <family val="0"/>
      </rPr>
      <t>(w tym fundusz sołecki 22.000,00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</si>
  <si>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46.690,28 zł)</t>
    </r>
  </si>
  <si>
    <t>Załącznik Nr 5 do</t>
  </si>
  <si>
    <t>Dotacje podmiotowe i celowe na zadania własne gminy realizowane przez podmioty należące do sektora finansów publicznych w 2020r.</t>
  </si>
  <si>
    <t>Nazwa zadania</t>
  </si>
  <si>
    <t>Kwota dotacji</t>
  </si>
  <si>
    <t>Zmiana</t>
  </si>
  <si>
    <t>Kwota dotacji po zmianach</t>
  </si>
  <si>
    <r>
      <t xml:space="preserve">zakup materiałów i wyposażenia </t>
    </r>
    <r>
      <rPr>
        <b/>
        <sz val="8"/>
        <rFont val="Arial CE"/>
        <family val="0"/>
      </rPr>
      <t>(w tym fundusz sołecki 44.000,00 zł)</t>
    </r>
  </si>
  <si>
    <r>
      <t xml:space="preserve">zakup usług pozostałych </t>
    </r>
    <r>
      <rPr>
        <b/>
        <sz val="8"/>
        <rFont val="Arial CE"/>
        <family val="0"/>
      </rPr>
      <t>(w tym fundusz sołecki 93.863,09 zł)</t>
    </r>
  </si>
  <si>
    <t>z dnia 23 czerwca 2020r.</t>
  </si>
  <si>
    <t>Plan dochodów budżetu gminy na 2020r. - VII zmiana</t>
  </si>
  <si>
    <t>Plan wydatków budżetu gminy na 2020r. - VII zmiana</t>
  </si>
  <si>
    <t>zmniejszenie</t>
  </si>
  <si>
    <t>przesunięcie</t>
  </si>
  <si>
    <t>zmniejszenie wpłat za wyżywienie</t>
  </si>
  <si>
    <t>Dotacja celowa na realizację zadań z wychowania przedszkolnego  - pismo Woj. Wielkop. Nr FB-I.3111.160.2020.7 z dn. 28.05.2020r.</t>
  </si>
  <si>
    <t>Umowa o powierzenie grantu nr 1974/2020 pn. Zdalna Szkoła z dn. 2.06.2020r.</t>
  </si>
  <si>
    <t>Budowa pochylni dla osób niepełnosprawnych oraz remont schodów zewnętrznych przy budynku BPiCAK w Dusznikach</t>
  </si>
  <si>
    <t>Klasyfikacja
§</t>
  </si>
  <si>
    <t>Przychody ogółem:</t>
  </si>
  <si>
    <t>Przychody z zaciągniętych pożyczek na finansowanie zadań realizowanych
z udziałem środków pochodzących z budżetu UE</t>
  </si>
  <si>
    <t>§ 903</t>
  </si>
  <si>
    <t>Przychody ze sprzedaży innych papierów wartościowych</t>
  </si>
  <si>
    <t>§ 931</t>
  </si>
  <si>
    <t>Przychody z prywatyzacji</t>
  </si>
  <si>
    <t xml:space="preserve">§ 941 do 944 </t>
  </si>
  <si>
    <t>Wolne środki, o których mowa w art. 217 ust. 2 pkt 6 ustawy</t>
  </si>
  <si>
    <t>§ 950</t>
  </si>
  <si>
    <t>Przychody ze spłat pożyczek i kredytów  udzielonych ze środków publicznych</t>
  </si>
  <si>
    <t>§ 951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</si>
  <si>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</si>
  <si>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</si>
  <si>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</si>
  <si>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</si>
  <si>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tyt. innych rozliczeń krajowych</t>
  </si>
  <si>
    <t>§ 955</t>
  </si>
  <si>
    <t>Nadwyżka z lat ubiegłych</t>
  </si>
  <si>
    <t>§ 957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</si>
  <si>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</si>
  <si>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</si>
  <si>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</si>
  <si>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</si>
  <si>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</si>
  <si>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kredyty</t>
  </si>
  <si>
    <t>§ 991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</si>
  <si>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</si>
  <si>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</si>
  <si>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</si>
  <si>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</si>
  <si>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Przelewy na rachunki lokat</t>
  </si>
  <si>
    <t>§ 994</t>
  </si>
  <si>
    <t>Rozchody z tytułu innych rozliczeń krajowych</t>
  </si>
  <si>
    <t>§ 995</t>
  </si>
  <si>
    <t>Dotacje podmiotowe i celowe dla samorządowej instytucji kultury w 2020r.</t>
  </si>
  <si>
    <t>Nazwa instytucji</t>
  </si>
  <si>
    <t>Biblioteka Publiczna i Centrum Animacji Kultury w Dusznikach</t>
  </si>
  <si>
    <t xml:space="preserve">                                 Przychody i rozchody budżetu w 2020r.</t>
  </si>
  <si>
    <t>Załącznik Nr 6 do</t>
  </si>
  <si>
    <t>dotacje otrzymane z państwowych funduszy celowych na realizację zadań bieżących jednostek sektora finansów publicznych</t>
  </si>
  <si>
    <t>Umowa nr 947/2020/15/OZ-UP-go/D z dnia 16.06.2020r.</t>
  </si>
  <si>
    <t>Uchwały Rady Gminy Duszniki Nr XXV/175/20</t>
  </si>
  <si>
    <t>Uchwały Rady Gminy Duszniki Nr  XXV/175/20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</si>
</sst>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_ ;[Red]\-0\ "/>
    <numFmt numFmtId="168" formatCode="#,##0.0"/>
    <numFmt numFmtId="169" formatCode="0.0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123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sz val="11"/>
      <color indexed="60"/>
      <name val="Arial CE"/>
      <family val="2"/>
    </font>
    <font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sz val="11"/>
      <color rgb="FFC00000"/>
      <name val="Arial CE"/>
      <family val="2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97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8" fontId="20" fillId="0" borderId="11" xfId="0" applyNumberFormat="1" applyFont="1" applyBorder="1" applyAlignment="1">
      <alignment horizontal="center" vertical="center"/>
    </xf>
    <xf numFmtId="8" fontId="22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8" fontId="11" fillId="0" borderId="2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8" fontId="1" fillId="0" borderId="17" xfId="0" applyNumberFormat="1" applyFont="1" applyBorder="1" applyAlignment="1">
      <alignment horizontal="center" vertical="center"/>
    </xf>
    <xf numFmtId="0" fontId="103" fillId="0" borderId="22" xfId="0" applyFont="1" applyBorder="1" applyAlignment="1" quotePrefix="1">
      <alignment horizontal="center" vertical="center"/>
    </xf>
    <xf numFmtId="0" fontId="104" fillId="0" borderId="22" xfId="0" applyFont="1" applyBorder="1" applyAlignment="1">
      <alignment horizontal="center" vertical="center"/>
    </xf>
    <xf numFmtId="0" fontId="103" fillId="0" borderId="22" xfId="0" applyFont="1" applyBorder="1" applyAlignment="1">
      <alignment vertical="center"/>
    </xf>
    <xf numFmtId="0" fontId="103" fillId="0" borderId="22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3" fillId="0" borderId="22" xfId="0" applyFont="1" applyBorder="1" applyAlignment="1">
      <alignment vertical="center" wrapText="1"/>
    </xf>
    <xf numFmtId="0" fontId="103" fillId="0" borderId="11" xfId="0" applyFont="1" applyBorder="1" applyAlignment="1">
      <alignment vertical="center" wrapText="1"/>
    </xf>
    <xf numFmtId="0" fontId="105" fillId="0" borderId="11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 wrapText="1"/>
    </xf>
    <xf numFmtId="49" fontId="103" fillId="0" borderId="22" xfId="0" applyNumberFormat="1" applyFont="1" applyBorder="1" applyAlignment="1">
      <alignment horizontal="center" vertical="center"/>
    </xf>
    <xf numFmtId="8" fontId="103" fillId="0" borderId="22" xfId="0" applyNumberFormat="1" applyFont="1" applyBorder="1" applyAlignment="1">
      <alignment horizontal="center" vertical="center"/>
    </xf>
    <xf numFmtId="0" fontId="103" fillId="0" borderId="22" xfId="0" applyFont="1" applyBorder="1" applyAlignment="1">
      <alignment horizontal="left" vertical="center" wrapText="1"/>
    </xf>
    <xf numFmtId="0" fontId="107" fillId="0" borderId="24" xfId="0" applyFont="1" applyBorder="1" applyAlignment="1" quotePrefix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107" fillId="0" borderId="14" xfId="0" applyFont="1" applyBorder="1" applyAlignment="1">
      <alignment vertical="center"/>
    </xf>
    <xf numFmtId="0" fontId="107" fillId="0" borderId="24" xfId="0" applyFont="1" applyBorder="1" applyAlignment="1">
      <alignment horizontal="center" vertical="center"/>
    </xf>
    <xf numFmtId="0" fontId="107" fillId="0" borderId="14" xfId="0" applyFont="1" applyBorder="1" applyAlignment="1">
      <alignment vertical="center" wrapText="1"/>
    </xf>
    <xf numFmtId="49" fontId="107" fillId="0" borderId="24" xfId="0" applyNumberFormat="1" applyFont="1" applyBorder="1" applyAlignment="1">
      <alignment horizontal="center" vertical="center" wrapText="1"/>
    </xf>
    <xf numFmtId="49" fontId="107" fillId="0" borderId="1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49" fontId="107" fillId="0" borderId="14" xfId="0" applyNumberFormat="1" applyFont="1" applyBorder="1" applyAlignment="1">
      <alignment horizontal="center" vertical="center" wrapText="1"/>
    </xf>
    <xf numFmtId="7" fontId="107" fillId="0" borderId="14" xfId="0" applyNumberFormat="1" applyFont="1" applyBorder="1" applyAlignment="1">
      <alignment vertical="center" wrapText="1"/>
    </xf>
    <xf numFmtId="0" fontId="108" fillId="0" borderId="25" xfId="0" applyFont="1" applyBorder="1" applyAlignment="1">
      <alignment vertical="center"/>
    </xf>
    <xf numFmtId="0" fontId="109" fillId="0" borderId="26" xfId="0" applyFont="1" applyBorder="1" applyAlignment="1">
      <alignment vertical="center"/>
    </xf>
    <xf numFmtId="49" fontId="107" fillId="0" borderId="24" xfId="0" applyNumberFormat="1" applyFont="1" applyBorder="1" applyAlignment="1">
      <alignment horizontal="center" vertical="center" wrapText="1"/>
    </xf>
    <xf numFmtId="49" fontId="107" fillId="0" borderId="25" xfId="0" applyNumberFormat="1" applyFont="1" applyBorder="1" applyAlignment="1">
      <alignment horizontal="center" vertical="center" wrapText="1"/>
    </xf>
    <xf numFmtId="49" fontId="107" fillId="0" borderId="24" xfId="0" applyNumberFormat="1" applyFont="1" applyBorder="1" applyAlignment="1">
      <alignment horizontal="center" vertical="center"/>
    </xf>
    <xf numFmtId="49" fontId="110" fillId="0" borderId="14" xfId="0" applyNumberFormat="1" applyFont="1" applyBorder="1" applyAlignment="1">
      <alignment horizontal="center" vertical="center"/>
    </xf>
    <xf numFmtId="0" fontId="107" fillId="0" borderId="14" xfId="0" applyFont="1" applyBorder="1" applyAlignment="1">
      <alignment horizontal="left" vertical="center" wrapText="1"/>
    </xf>
    <xf numFmtId="0" fontId="111" fillId="0" borderId="26" xfId="0" applyNumberFormat="1" applyFont="1" applyBorder="1" applyAlignment="1">
      <alignment horizontal="center" vertical="center" wrapText="1"/>
    </xf>
    <xf numFmtId="0" fontId="111" fillId="0" borderId="13" xfId="0" applyNumberFormat="1" applyFont="1" applyBorder="1" applyAlignment="1">
      <alignment horizontal="center" vertical="center" wrapText="1"/>
    </xf>
    <xf numFmtId="7" fontId="111" fillId="0" borderId="13" xfId="0" applyNumberFormat="1" applyFont="1" applyBorder="1" applyAlignment="1">
      <alignment horizontal="center" vertical="center" wrapText="1"/>
    </xf>
    <xf numFmtId="0" fontId="111" fillId="0" borderId="25" xfId="0" applyNumberFormat="1" applyFont="1" applyBorder="1" applyAlignment="1">
      <alignment horizontal="left" vertical="center" wrapText="1"/>
    </xf>
    <xf numFmtId="49" fontId="103" fillId="0" borderId="22" xfId="0" applyNumberFormat="1" applyFont="1" applyBorder="1" applyAlignment="1">
      <alignment horizontal="center" vertical="center" wrapText="1"/>
    </xf>
    <xf numFmtId="8" fontId="103" fillId="0" borderId="22" xfId="0" applyNumberFormat="1" applyFont="1" applyBorder="1" applyAlignment="1" quotePrefix="1">
      <alignment horizontal="center" vertical="center"/>
    </xf>
    <xf numFmtId="8" fontId="103" fillId="0" borderId="11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>
      <alignment horizontal="center" vertical="center"/>
    </xf>
    <xf numFmtId="49" fontId="103" fillId="0" borderId="11" xfId="0" applyNumberFormat="1" applyFont="1" applyBorder="1" applyAlignment="1" quotePrefix="1">
      <alignment horizontal="center" vertical="center"/>
    </xf>
    <xf numFmtId="167" fontId="106" fillId="0" borderId="11" xfId="0" applyNumberFormat="1" applyFont="1" applyBorder="1" applyAlignment="1">
      <alignment horizontal="center" vertical="center"/>
    </xf>
    <xf numFmtId="0" fontId="103" fillId="0" borderId="22" xfId="0" applyNumberFormat="1" applyFont="1" applyBorder="1" applyAlignment="1">
      <alignment horizontal="center" vertical="center"/>
    </xf>
    <xf numFmtId="8" fontId="106" fillId="0" borderId="11" xfId="0" applyNumberFormat="1" applyFont="1" applyBorder="1" applyAlignment="1">
      <alignment horizontal="center" vertical="center"/>
    </xf>
    <xf numFmtId="49" fontId="103" fillId="0" borderId="17" xfId="0" applyNumberFormat="1" applyFont="1" applyBorder="1" applyAlignment="1">
      <alignment horizontal="center" vertical="center"/>
    </xf>
    <xf numFmtId="8" fontId="103" fillId="0" borderId="17" xfId="0" applyNumberFormat="1" applyFont="1" applyBorder="1" applyAlignment="1">
      <alignment horizontal="center" vertical="center"/>
    </xf>
    <xf numFmtId="0" fontId="103" fillId="0" borderId="17" xfId="0" applyFont="1" applyBorder="1" applyAlignment="1">
      <alignment horizontal="left" vertical="center" wrapText="1"/>
    </xf>
    <xf numFmtId="8" fontId="112" fillId="0" borderId="22" xfId="0" applyNumberFormat="1" applyFont="1" applyBorder="1" applyAlignment="1">
      <alignment horizontal="center" vertical="center"/>
    </xf>
    <xf numFmtId="8" fontId="106" fillId="0" borderId="27" xfId="0" applyNumberFormat="1" applyFont="1" applyBorder="1" applyAlignment="1">
      <alignment horizontal="center" vertical="center"/>
    </xf>
    <xf numFmtId="8" fontId="103" fillId="0" borderId="11" xfId="0" applyNumberFormat="1" applyFont="1" applyFill="1" applyBorder="1" applyAlignment="1">
      <alignment horizontal="center" vertical="center"/>
    </xf>
    <xf numFmtId="49" fontId="107" fillId="0" borderId="20" xfId="0" applyNumberFormat="1" applyFont="1" applyBorder="1" applyAlignment="1">
      <alignment horizontal="center" vertical="center" wrapText="1"/>
    </xf>
    <xf numFmtId="49" fontId="107" fillId="0" borderId="11" xfId="0" applyNumberFormat="1" applyFont="1" applyBorder="1" applyAlignment="1">
      <alignment horizontal="center" vertical="center" wrapText="1"/>
    </xf>
    <xf numFmtId="49" fontId="107" fillId="0" borderId="28" xfId="0" applyNumberFormat="1" applyFont="1" applyBorder="1" applyAlignment="1">
      <alignment horizontal="center" vertical="center" wrapText="1"/>
    </xf>
    <xf numFmtId="7" fontId="107" fillId="0" borderId="25" xfId="0" applyNumberFormat="1" applyFont="1" applyBorder="1" applyAlignment="1">
      <alignment vertical="center" wrapText="1"/>
    </xf>
    <xf numFmtId="49" fontId="112" fillId="0" borderId="2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12" fillId="0" borderId="22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7" fillId="0" borderId="20" xfId="0" applyNumberFormat="1" applyFont="1" applyBorder="1" applyAlignment="1">
      <alignment horizontal="center" vertical="center"/>
    </xf>
    <xf numFmtId="49" fontId="110" fillId="0" borderId="11" xfId="0" applyNumberFormat="1" applyFont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22" xfId="0" applyFont="1" applyFill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8" fontId="106" fillId="0" borderId="2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07" fillId="0" borderId="18" xfId="0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49" fontId="107" fillId="0" borderId="18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49" fontId="107" fillId="0" borderId="18" xfId="0" applyNumberFormat="1" applyFont="1" applyBorder="1" applyAlignment="1">
      <alignment horizontal="center" vertical="center"/>
    </xf>
    <xf numFmtId="49" fontId="103" fillId="0" borderId="1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12" fillId="0" borderId="11" xfId="0" applyFont="1" applyBorder="1" applyAlignment="1">
      <alignment horizontal="center" vertical="center"/>
    </xf>
    <xf numFmtId="0" fontId="10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7" fontId="107" fillId="0" borderId="14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07" fillId="0" borderId="14" xfId="0" applyFont="1" applyFill="1" applyBorder="1" applyAlignment="1">
      <alignment vertical="center" wrapText="1"/>
    </xf>
    <xf numFmtId="0" fontId="103" fillId="0" borderId="22" xfId="0" applyFont="1" applyFill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 wrapText="1"/>
    </xf>
    <xf numFmtId="7" fontId="107" fillId="0" borderId="14" xfId="0" applyNumberFormat="1" applyFont="1" applyFill="1" applyBorder="1" applyAlignment="1">
      <alignment vertical="center" wrapText="1"/>
    </xf>
    <xf numFmtId="0" fontId="103" fillId="0" borderId="22" xfId="0" applyFont="1" applyFill="1" applyBorder="1" applyAlignment="1">
      <alignment horizontal="left" vertical="center" wrapText="1"/>
    </xf>
    <xf numFmtId="0" fontId="103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07" fillId="0" borderId="14" xfId="0" applyFont="1" applyFill="1" applyBorder="1" applyAlignment="1">
      <alignment vertical="center"/>
    </xf>
    <xf numFmtId="0" fontId="103" fillId="0" borderId="2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3" fillId="0" borderId="2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8" fontId="112" fillId="0" borderId="11" xfId="0" applyNumberFormat="1" applyFont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166" fontId="0" fillId="0" borderId="0" xfId="0" applyNumberFormat="1" applyAlignment="1">
      <alignment vertic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/>
    </xf>
    <xf numFmtId="7" fontId="111" fillId="0" borderId="0" xfId="0" applyNumberFormat="1" applyFont="1" applyFill="1" applyBorder="1" applyAlignment="1">
      <alignment vertical="center" wrapText="1"/>
    </xf>
    <xf numFmtId="166" fontId="107" fillId="0" borderId="28" xfId="0" applyNumberFormat="1" applyFont="1" applyBorder="1" applyAlignment="1">
      <alignment vertical="center"/>
    </xf>
    <xf numFmtId="166" fontId="103" fillId="0" borderId="33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7" fontId="107" fillId="0" borderId="28" xfId="0" applyNumberFormat="1" applyFont="1" applyFill="1" applyBorder="1" applyAlignment="1">
      <alignment vertical="center" wrapText="1"/>
    </xf>
    <xf numFmtId="7" fontId="103" fillId="0" borderId="35" xfId="0" applyNumberFormat="1" applyFont="1" applyFill="1" applyBorder="1" applyAlignment="1">
      <alignment horizontal="right" vertical="center"/>
    </xf>
    <xf numFmtId="166" fontId="1" fillId="0" borderId="32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03" fillId="0" borderId="35" xfId="0" applyNumberFormat="1" applyFont="1" applyBorder="1" applyAlignment="1">
      <alignment vertical="center"/>
    </xf>
    <xf numFmtId="166" fontId="1" fillId="0" borderId="35" xfId="0" applyNumberFormat="1" applyFont="1" applyBorder="1" applyAlignment="1">
      <alignment vertical="center"/>
    </xf>
    <xf numFmtId="166" fontId="1" fillId="0" borderId="34" xfId="0" applyNumberFormat="1" applyFont="1" applyFill="1" applyBorder="1" applyAlignment="1">
      <alignment vertical="center"/>
    </xf>
    <xf numFmtId="166" fontId="104" fillId="0" borderId="35" xfId="0" applyNumberFormat="1" applyFont="1" applyBorder="1" applyAlignment="1">
      <alignment vertical="center"/>
    </xf>
    <xf numFmtId="166" fontId="1" fillId="0" borderId="34" xfId="0" applyNumberFormat="1" applyFont="1" applyBorder="1" applyAlignment="1">
      <alignment vertical="center"/>
    </xf>
    <xf numFmtId="166" fontId="103" fillId="0" borderId="35" xfId="0" applyNumberFormat="1" applyFont="1" applyBorder="1" applyAlignment="1">
      <alignment vertical="center"/>
    </xf>
    <xf numFmtId="166" fontId="1" fillId="0" borderId="35" xfId="0" applyNumberFormat="1" applyFont="1" applyFill="1" applyBorder="1" applyAlignment="1">
      <alignment vertical="center"/>
    </xf>
    <xf numFmtId="166" fontId="107" fillId="0" borderId="28" xfId="0" applyNumberFormat="1" applyFont="1" applyBorder="1" applyAlignment="1">
      <alignment vertical="center"/>
    </xf>
    <xf numFmtId="166" fontId="114" fillId="0" borderId="28" xfId="0" applyNumberFormat="1" applyFont="1" applyBorder="1" applyAlignment="1">
      <alignment vertical="center"/>
    </xf>
    <xf numFmtId="166" fontId="113" fillId="0" borderId="33" xfId="0" applyNumberFormat="1" applyFont="1" applyBorder="1" applyAlignment="1">
      <alignment vertical="center"/>
    </xf>
    <xf numFmtId="166" fontId="24" fillId="0" borderId="35" xfId="0" applyNumberFormat="1" applyFont="1" applyBorder="1" applyAlignment="1">
      <alignment vertical="center"/>
    </xf>
    <xf numFmtId="166" fontId="114" fillId="0" borderId="28" xfId="0" applyNumberFormat="1" applyFont="1" applyBorder="1" applyAlignment="1">
      <alignment vertical="center"/>
    </xf>
    <xf numFmtId="166" fontId="113" fillId="0" borderId="33" xfId="0" applyNumberFormat="1" applyFont="1" applyBorder="1" applyAlignment="1">
      <alignment vertical="center"/>
    </xf>
    <xf numFmtId="166" fontId="24" fillId="0" borderId="33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 quotePrefix="1">
      <alignment horizontal="right" vertical="center"/>
    </xf>
    <xf numFmtId="166" fontId="14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1" fillId="0" borderId="3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7" fontId="103" fillId="0" borderId="3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0" fillId="0" borderId="10" xfId="0" applyNumberFormat="1" applyBorder="1" applyAlignment="1">
      <alignment/>
    </xf>
    <xf numFmtId="166" fontId="24" fillId="0" borderId="3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23" xfId="0" applyFont="1" applyBorder="1" applyAlignment="1">
      <alignment wrapText="1"/>
    </xf>
    <xf numFmtId="0" fontId="1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166" fontId="7" fillId="0" borderId="41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0" fontId="3" fillId="0" borderId="42" xfId="0" applyFont="1" applyBorder="1" applyAlignment="1">
      <alignment/>
    </xf>
    <xf numFmtId="166" fontId="24" fillId="0" borderId="3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7" fontId="3" fillId="33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7" fontId="107" fillId="0" borderId="28" xfId="0" applyNumberFormat="1" applyFont="1" applyBorder="1" applyAlignment="1">
      <alignment vertical="center" wrapText="1"/>
    </xf>
    <xf numFmtId="7" fontId="103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5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Border="1" applyAlignment="1">
      <alignment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166" fontId="24" fillId="0" borderId="35" xfId="0" applyNumberFormat="1" applyFont="1" applyFill="1" applyBorder="1" applyAlignment="1">
      <alignment vertical="center"/>
    </xf>
    <xf numFmtId="7" fontId="103" fillId="0" borderId="32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3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7" fillId="0" borderId="28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vertical="center" wrapText="1"/>
    </xf>
    <xf numFmtId="7" fontId="1" fillId="0" borderId="43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09" fillId="0" borderId="28" xfId="0" applyNumberFormat="1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7" fontId="24" fillId="0" borderId="11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7" fontId="103" fillId="0" borderId="33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4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center" vertical="center"/>
    </xf>
    <xf numFmtId="7" fontId="103" fillId="0" borderId="33" xfId="0" applyNumberFormat="1" applyFont="1" applyBorder="1" applyAlignment="1">
      <alignment vertical="center" wrapText="1"/>
    </xf>
    <xf numFmtId="8" fontId="115" fillId="0" borderId="22" xfId="0" applyNumberFormat="1" applyFont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 wrapText="1"/>
    </xf>
    <xf numFmtId="0" fontId="116" fillId="0" borderId="22" xfId="0" applyFont="1" applyFill="1" applyBorder="1" applyAlignment="1">
      <alignment horizontal="center" vertical="center" wrapText="1"/>
    </xf>
    <xf numFmtId="8" fontId="103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166" fontId="24" fillId="0" borderId="11" xfId="0" applyNumberFormat="1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0" fillId="0" borderId="29" xfId="0" applyBorder="1" applyAlignment="1">
      <alignment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center"/>
    </xf>
    <xf numFmtId="7" fontId="1" fillId="0" borderId="41" xfId="0" applyNumberFormat="1" applyFont="1" applyFill="1" applyBorder="1" applyAlignment="1">
      <alignment horizontal="right" vertical="center"/>
    </xf>
    <xf numFmtId="7" fontId="24" fillId="0" borderId="29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8" fontId="1" fillId="0" borderId="29" xfId="0" applyNumberFormat="1" applyFont="1" applyBorder="1" applyAlignment="1">
      <alignment horizontal="center" vertical="center"/>
    </xf>
    <xf numFmtId="166" fontId="1" fillId="0" borderId="35" xfId="0" applyNumberFormat="1" applyFont="1" applyBorder="1" applyAlignment="1">
      <alignment horizontal="right" vertical="center"/>
    </xf>
    <xf numFmtId="166" fontId="103" fillId="0" borderId="11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horizontal="right" vertical="center"/>
    </xf>
    <xf numFmtId="7" fontId="117" fillId="0" borderId="0" xfId="0" applyNumberFormat="1" applyFont="1" applyBorder="1" applyAlignment="1">
      <alignment horizontal="right" vertical="center"/>
    </xf>
    <xf numFmtId="7" fontId="118" fillId="0" borderId="0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7" fontId="24" fillId="0" borderId="35" xfId="0" applyNumberFormat="1" applyFont="1" applyBorder="1" applyAlignment="1">
      <alignment vertical="center"/>
    </xf>
    <xf numFmtId="2" fontId="24" fillId="0" borderId="35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24" fillId="0" borderId="32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4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75" fontId="24" fillId="0" borderId="11" xfId="0" applyNumberFormat="1" applyFont="1" applyBorder="1" applyAlignment="1">
      <alignment vertical="center"/>
    </xf>
    <xf numFmtId="175" fontId="24" fillId="0" borderId="10" xfId="0" applyNumberFormat="1" applyFont="1" applyBorder="1" applyAlignment="1">
      <alignment vertical="center"/>
    </xf>
    <xf numFmtId="7" fontId="103" fillId="0" borderId="11" xfId="0" applyNumberFormat="1" applyFont="1" applyBorder="1" applyAlignment="1">
      <alignment horizontal="right" vertical="center"/>
    </xf>
    <xf numFmtId="7" fontId="1" fillId="0" borderId="11" xfId="0" applyNumberFormat="1" applyFont="1" applyBorder="1" applyAlignment="1">
      <alignment horizontal="right" vertical="center"/>
    </xf>
    <xf numFmtId="49" fontId="20" fillId="0" borderId="44" xfId="0" applyNumberFormat="1" applyFont="1" applyBorder="1" applyAlignment="1">
      <alignment horizontal="center" vertical="center"/>
    </xf>
    <xf numFmtId="8" fontId="103" fillId="0" borderId="46" xfId="0" applyNumberFormat="1" applyFont="1" applyBorder="1" applyAlignment="1">
      <alignment horizontal="center" vertical="center"/>
    </xf>
    <xf numFmtId="49" fontId="103" fillId="0" borderId="46" xfId="0" applyNumberFormat="1" applyFont="1" applyBorder="1" applyAlignment="1">
      <alignment horizontal="center" vertical="center"/>
    </xf>
    <xf numFmtId="0" fontId="103" fillId="0" borderId="46" xfId="0" applyFont="1" applyBorder="1" applyAlignment="1">
      <alignment horizontal="left" vertical="center" wrapText="1"/>
    </xf>
    <xf numFmtId="7" fontId="103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66" fontId="24" fillId="0" borderId="29" xfId="0" applyNumberFormat="1" applyFont="1" applyBorder="1" applyAlignment="1">
      <alignment vertical="center"/>
    </xf>
    <xf numFmtId="166" fontId="1" fillId="0" borderId="32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7" fontId="1" fillId="0" borderId="10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49" fontId="103" fillId="0" borderId="11" xfId="0" applyNumberFormat="1" applyFont="1" applyFill="1" applyBorder="1" applyAlignment="1">
      <alignment horizontal="center" vertical="center" wrapText="1"/>
    </xf>
    <xf numFmtId="7" fontId="103" fillId="0" borderId="35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0" fontId="103" fillId="0" borderId="11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vertical="center"/>
    </xf>
    <xf numFmtId="166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right" vertical="center"/>
    </xf>
    <xf numFmtId="49" fontId="103" fillId="0" borderId="46" xfId="0" applyNumberFormat="1" applyFont="1" applyBorder="1" applyAlignment="1" quotePrefix="1">
      <alignment horizontal="center" vertical="center"/>
    </xf>
    <xf numFmtId="166" fontId="103" fillId="0" borderId="47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8" fontId="1" fillId="0" borderId="22" xfId="0" applyNumberFormat="1" applyFont="1" applyBorder="1" applyAlignment="1">
      <alignment horizontal="center" vertical="center"/>
    </xf>
    <xf numFmtId="7" fontId="1" fillId="0" borderId="11" xfId="0" applyNumberFormat="1" applyFont="1" applyFill="1" applyBorder="1" applyAlignment="1">
      <alignment horizontal="right" vertical="center"/>
    </xf>
    <xf numFmtId="49" fontId="103" fillId="0" borderId="22" xfId="0" applyNumberFormat="1" applyFont="1" applyBorder="1" applyAlignment="1" quotePrefix="1">
      <alignment horizontal="center" vertical="center"/>
    </xf>
    <xf numFmtId="7" fontId="1" fillId="0" borderId="22" xfId="0" applyNumberFormat="1" applyFont="1" applyFill="1" applyBorder="1" applyAlignment="1">
      <alignment horizontal="right" vertical="center"/>
    </xf>
    <xf numFmtId="166" fontId="24" fillId="0" borderId="34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3" fillId="33" borderId="2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/>
    </xf>
    <xf numFmtId="0" fontId="114" fillId="0" borderId="20" xfId="0" applyFont="1" applyBorder="1" applyAlignment="1" quotePrefix="1">
      <alignment horizontal="center" vertical="center"/>
    </xf>
    <xf numFmtId="0" fontId="114" fillId="0" borderId="11" xfId="0" applyFont="1" applyBorder="1" applyAlignment="1">
      <alignment horizontal="center" vertical="center"/>
    </xf>
    <xf numFmtId="7" fontId="107" fillId="0" borderId="11" xfId="0" applyNumberFormat="1" applyFont="1" applyBorder="1" applyAlignment="1">
      <alignment vertical="center" wrapText="1"/>
    </xf>
    <xf numFmtId="4" fontId="114" fillId="0" borderId="11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 wrapText="1"/>
    </xf>
    <xf numFmtId="0" fontId="119" fillId="0" borderId="11" xfId="0" applyFont="1" applyBorder="1" applyAlignment="1" quotePrefix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1" xfId="0" applyFont="1" applyBorder="1" applyAlignment="1">
      <alignment vertical="center" wrapText="1"/>
    </xf>
    <xf numFmtId="4" fontId="120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36" fillId="0" borderId="11" xfId="0" applyFont="1" applyBorder="1" applyAlignment="1" quotePrefix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left" vertical="center" wrapText="1"/>
    </xf>
    <xf numFmtId="0" fontId="114" fillId="0" borderId="20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4" fontId="114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vertical="center" wrapText="1"/>
    </xf>
    <xf numFmtId="4" fontId="120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0" borderId="17" xfId="0" applyNumberFormat="1" applyFont="1" applyBorder="1" applyAlignment="1">
      <alignment horizontal="right" vertical="center" wrapText="1"/>
    </xf>
    <xf numFmtId="0" fontId="39" fillId="0" borderId="17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107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left" vertical="center" wrapText="1"/>
    </xf>
    <xf numFmtId="0" fontId="107" fillId="0" borderId="11" xfId="0" applyFont="1" applyBorder="1" applyAlignment="1">
      <alignment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9" fontId="107" fillId="0" borderId="18" xfId="0" applyNumberFormat="1" applyFont="1" applyBorder="1" applyAlignment="1">
      <alignment horizontal="center" vertical="center" wrapText="1"/>
    </xf>
    <xf numFmtId="49" fontId="107" fillId="0" borderId="22" xfId="0" applyNumberFormat="1" applyFont="1" applyBorder="1" applyAlignment="1">
      <alignment horizontal="center" vertical="center" wrapText="1"/>
    </xf>
    <xf numFmtId="0" fontId="107" fillId="0" borderId="22" xfId="0" applyFont="1" applyBorder="1" applyAlignment="1">
      <alignment vertical="center" wrapText="1"/>
    </xf>
    <xf numFmtId="49" fontId="107" fillId="0" borderId="2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vertical="center" wrapText="1"/>
    </xf>
    <xf numFmtId="4" fontId="24" fillId="0" borderId="50" xfId="0" applyNumberFormat="1" applyFont="1" applyBorder="1" applyAlignment="1">
      <alignment horizontal="right" vertical="center" wrapText="1"/>
    </xf>
    <xf numFmtId="4" fontId="24" fillId="0" borderId="50" xfId="0" applyNumberFormat="1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left" vertical="center" wrapText="1"/>
    </xf>
    <xf numFmtId="4" fontId="122" fillId="0" borderId="14" xfId="0" applyNumberFormat="1" applyFont="1" applyBorder="1" applyAlignment="1">
      <alignment horizontal="right" vertical="center" wrapText="1"/>
    </xf>
    <xf numFmtId="4" fontId="114" fillId="0" borderId="14" xfId="0" applyNumberFormat="1" applyFont="1" applyBorder="1" applyAlignment="1">
      <alignment horizontal="right" vertical="center" wrapText="1"/>
    </xf>
    <xf numFmtId="4" fontId="45" fillId="0" borderId="14" xfId="0" applyNumberFormat="1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37" fillId="0" borderId="0" xfId="0" applyNumberFormat="1" applyFont="1" applyAlignment="1">
      <alignment horizontal="left" vertical="center" wrapText="1"/>
    </xf>
    <xf numFmtId="4" fontId="37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4" fontId="42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4" fontId="35" fillId="0" borderId="0" xfId="0" applyNumberFormat="1" applyFont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" fillId="33" borderId="4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/>
    </xf>
    <xf numFmtId="0" fontId="33" fillId="34" borderId="4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7" fontId="1" fillId="0" borderId="23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107" fillId="0" borderId="41" xfId="0" applyNumberFormat="1" applyFont="1" applyBorder="1" applyAlignment="1">
      <alignment vertical="center"/>
    </xf>
    <xf numFmtId="4" fontId="107" fillId="0" borderId="42" xfId="0" applyNumberFormat="1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166" fontId="1" fillId="0" borderId="45" xfId="0" applyNumberFormat="1" applyFont="1" applyBorder="1" applyAlignment="1">
      <alignment vertical="center"/>
    </xf>
    <xf numFmtId="166" fontId="24" fillId="0" borderId="11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center"/>
    </xf>
    <xf numFmtId="4" fontId="107" fillId="0" borderId="14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4" fontId="10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107" fillId="0" borderId="1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107" fillId="0" borderId="11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vertical="center"/>
    </xf>
    <xf numFmtId="0" fontId="1" fillId="0" borderId="52" xfId="0" applyFont="1" applyFill="1" applyBorder="1" applyAlignment="1" quotePrefix="1">
      <alignment horizontal="center" vertical="center"/>
    </xf>
    <xf numFmtId="0" fontId="12" fillId="0" borderId="53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166" fontId="1" fillId="0" borderId="41" xfId="0" applyNumberFormat="1" applyFont="1" applyBorder="1" applyAlignment="1">
      <alignment vertical="center"/>
    </xf>
    <xf numFmtId="166" fontId="24" fillId="0" borderId="41" xfId="0" applyNumberFormat="1" applyFont="1" applyBorder="1" applyAlignment="1">
      <alignment vertical="center"/>
    </xf>
    <xf numFmtId="166" fontId="1" fillId="0" borderId="41" xfId="0" applyNumberFormat="1" applyFont="1" applyBorder="1" applyAlignment="1">
      <alignment horizontal="right" vertical="center"/>
    </xf>
    <xf numFmtId="0" fontId="12" fillId="0" borderId="4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 wrapText="1"/>
    </xf>
    <xf numFmtId="0" fontId="107" fillId="0" borderId="24" xfId="0" applyFont="1" applyBorder="1" applyAlignment="1">
      <alignment horizontal="center" vertical="center"/>
    </xf>
    <xf numFmtId="0" fontId="107" fillId="0" borderId="14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107" fillId="0" borderId="43" xfId="0" applyFont="1" applyBorder="1" applyAlignment="1">
      <alignment horizontal="center" vertical="center"/>
    </xf>
    <xf numFmtId="0" fontId="107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7" fillId="0" borderId="54" xfId="0" applyFont="1" applyBorder="1" applyAlignment="1">
      <alignment horizontal="center" vertical="center"/>
    </xf>
    <xf numFmtId="0" fontId="107" fillId="0" borderId="55" xfId="0" applyFont="1" applyBorder="1" applyAlignment="1">
      <alignment horizontal="center" vertical="center"/>
    </xf>
    <xf numFmtId="0" fontId="107" fillId="0" borderId="56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6.7109375" style="0" customWidth="1"/>
    <col min="4" max="4" width="5.8515625" style="1" customWidth="1"/>
    <col min="5" max="5" width="50.0039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00390625" style="0" customWidth="1"/>
    <col min="10" max="10" width="2.28125" style="0" customWidth="1"/>
  </cols>
  <sheetData>
    <row r="1" ht="12.75">
      <c r="I1" t="s">
        <v>357</v>
      </c>
    </row>
    <row r="2" spans="2:9" ht="15.75" customHeight="1">
      <c r="B2" s="94"/>
      <c r="I2" s="98" t="s">
        <v>532</v>
      </c>
    </row>
    <row r="3" ht="12.75">
      <c r="I3" s="98" t="s">
        <v>481</v>
      </c>
    </row>
    <row r="4" ht="18.75">
      <c r="E4" s="92"/>
    </row>
    <row r="5" spans="5:8" ht="8.25" customHeight="1">
      <c r="E5" s="96"/>
      <c r="H5" s="82"/>
    </row>
    <row r="6" spans="3:7" ht="18.75" customHeight="1">
      <c r="C6" s="2"/>
      <c r="D6" s="3"/>
      <c r="E6" s="574" t="s">
        <v>482</v>
      </c>
      <c r="F6" s="574"/>
      <c r="G6" s="574"/>
    </row>
    <row r="7" spans="5:9" ht="12" customHeight="1" thickBot="1">
      <c r="E7" s="4"/>
      <c r="F7" s="66"/>
      <c r="I7" s="5"/>
    </row>
    <row r="8" spans="2:9" s="6" customFormat="1" ht="15" customHeight="1">
      <c r="B8" s="581" t="s">
        <v>0</v>
      </c>
      <c r="C8" s="583" t="s">
        <v>1</v>
      </c>
      <c r="D8" s="585" t="s">
        <v>2</v>
      </c>
      <c r="E8" s="587" t="s">
        <v>3</v>
      </c>
      <c r="F8" s="579" t="s">
        <v>332</v>
      </c>
      <c r="G8" s="589" t="s">
        <v>352</v>
      </c>
      <c r="H8" s="575" t="s">
        <v>353</v>
      </c>
      <c r="I8" s="577" t="s">
        <v>354</v>
      </c>
    </row>
    <row r="9" spans="2:9" s="6" customFormat="1" ht="15" customHeight="1" thickBot="1">
      <c r="B9" s="582"/>
      <c r="C9" s="584"/>
      <c r="D9" s="586"/>
      <c r="E9" s="588"/>
      <c r="F9" s="580"/>
      <c r="G9" s="590"/>
      <c r="H9" s="576"/>
      <c r="I9" s="578"/>
    </row>
    <row r="10" spans="2:9" s="7" customFormat="1" ht="9.75" customHeight="1" thickBot="1">
      <c r="B10" s="273">
        <v>1</v>
      </c>
      <c r="C10" s="274">
        <v>2</v>
      </c>
      <c r="D10" s="274">
        <v>3</v>
      </c>
      <c r="E10" s="274">
        <v>4</v>
      </c>
      <c r="F10" s="275">
        <v>5</v>
      </c>
      <c r="G10" s="274">
        <v>6</v>
      </c>
      <c r="H10" s="274">
        <v>7</v>
      </c>
      <c r="I10" s="276">
        <v>8</v>
      </c>
    </row>
    <row r="11" spans="2:9" s="7" customFormat="1" ht="15" customHeight="1" thickBot="1">
      <c r="B11" s="133" t="s">
        <v>65</v>
      </c>
      <c r="C11" s="129"/>
      <c r="D11" s="129"/>
      <c r="E11" s="130" t="s">
        <v>66</v>
      </c>
      <c r="F11" s="296">
        <f aca="true" t="shared" si="0" ref="F11:H12">F12</f>
        <v>657015.02</v>
      </c>
      <c r="G11" s="296">
        <f t="shared" si="0"/>
        <v>0</v>
      </c>
      <c r="H11" s="296">
        <f t="shared" si="0"/>
        <v>657015.02</v>
      </c>
      <c r="I11" s="326"/>
    </row>
    <row r="12" spans="2:9" s="7" customFormat="1" ht="15.75" customHeight="1">
      <c r="B12" s="356"/>
      <c r="C12" s="399" t="s">
        <v>196</v>
      </c>
      <c r="D12" s="374"/>
      <c r="E12" s="375" t="s">
        <v>41</v>
      </c>
      <c r="F12" s="400">
        <f t="shared" si="0"/>
        <v>657015.02</v>
      </c>
      <c r="G12" s="400">
        <f t="shared" si="0"/>
        <v>0</v>
      </c>
      <c r="H12" s="400">
        <f t="shared" si="0"/>
        <v>657015.02</v>
      </c>
      <c r="I12" s="401"/>
    </row>
    <row r="13" spans="2:9" s="7" customFormat="1" ht="34.5" customHeight="1" thickBot="1">
      <c r="B13" s="396"/>
      <c r="C13" s="393"/>
      <c r="D13" s="397">
        <v>2010</v>
      </c>
      <c r="E13" s="365" t="s">
        <v>376</v>
      </c>
      <c r="F13" s="394">
        <v>657015.02</v>
      </c>
      <c r="G13" s="395"/>
      <c r="H13" s="398">
        <f>F13+G13</f>
        <v>657015.02</v>
      </c>
      <c r="I13" s="402" t="s">
        <v>377</v>
      </c>
    </row>
    <row r="14" spans="2:9" s="7" customFormat="1" ht="14.25" customHeight="1" thickBot="1">
      <c r="B14" s="121" t="s">
        <v>4</v>
      </c>
      <c r="C14" s="122"/>
      <c r="D14" s="122"/>
      <c r="E14" s="123" t="s">
        <v>5</v>
      </c>
      <c r="F14" s="232">
        <f aca="true" t="shared" si="1" ref="F14:H15">F15</f>
        <v>5000</v>
      </c>
      <c r="G14" s="232">
        <f t="shared" si="1"/>
        <v>0</v>
      </c>
      <c r="H14" s="232">
        <f t="shared" si="1"/>
        <v>5000</v>
      </c>
      <c r="I14" s="265"/>
    </row>
    <row r="15" spans="2:11" s="7" customFormat="1" ht="15" customHeight="1">
      <c r="B15" s="58"/>
      <c r="C15" s="106" t="s">
        <v>6</v>
      </c>
      <c r="D15" s="107"/>
      <c r="E15" s="108" t="s">
        <v>7</v>
      </c>
      <c r="F15" s="233">
        <f t="shared" si="1"/>
        <v>5000</v>
      </c>
      <c r="G15" s="233">
        <f t="shared" si="1"/>
        <v>0</v>
      </c>
      <c r="H15" s="233">
        <f t="shared" si="1"/>
        <v>5000</v>
      </c>
      <c r="I15" s="277"/>
      <c r="K15" s="8"/>
    </row>
    <row r="16" spans="2:11" s="7" customFormat="1" ht="24.75" customHeight="1" thickBot="1">
      <c r="B16" s="59"/>
      <c r="C16" s="10"/>
      <c r="D16" s="11" t="s">
        <v>8</v>
      </c>
      <c r="E16" s="207" t="s">
        <v>272</v>
      </c>
      <c r="F16" s="234">
        <v>5000</v>
      </c>
      <c r="G16" s="9"/>
      <c r="H16" s="264">
        <f>F16+G16</f>
        <v>5000</v>
      </c>
      <c r="I16" s="278"/>
      <c r="K16" s="12"/>
    </row>
    <row r="17" spans="2:11" s="7" customFormat="1" ht="19.5" customHeight="1" thickBot="1">
      <c r="B17" s="133" t="s">
        <v>81</v>
      </c>
      <c r="C17" s="129"/>
      <c r="D17" s="129"/>
      <c r="E17" s="130" t="s">
        <v>68</v>
      </c>
      <c r="F17" s="235">
        <f>F18</f>
        <v>372540</v>
      </c>
      <c r="G17" s="235">
        <f>G18</f>
        <v>0</v>
      </c>
      <c r="H17" s="235">
        <f>H18</f>
        <v>372540</v>
      </c>
      <c r="I17" s="265"/>
      <c r="K17" s="12"/>
    </row>
    <row r="18" spans="2:11" s="7" customFormat="1" ht="19.5" customHeight="1">
      <c r="B18" s="67"/>
      <c r="C18" s="119" t="s">
        <v>84</v>
      </c>
      <c r="D18" s="118"/>
      <c r="E18" s="120" t="s">
        <v>160</v>
      </c>
      <c r="F18" s="266">
        <f>SUM(F19)</f>
        <v>372540</v>
      </c>
      <c r="G18" s="266">
        <f>SUM(G19)</f>
        <v>0</v>
      </c>
      <c r="H18" s="266">
        <f>SUM(H19)</f>
        <v>372540</v>
      </c>
      <c r="I18" s="277"/>
      <c r="K18" s="12"/>
    </row>
    <row r="19" spans="2:11" s="7" customFormat="1" ht="60.75" thickBot="1">
      <c r="B19" s="175"/>
      <c r="C19" s="220"/>
      <c r="D19" s="221">
        <v>6257</v>
      </c>
      <c r="E19" s="222" t="s">
        <v>333</v>
      </c>
      <c r="F19" s="237">
        <v>372540</v>
      </c>
      <c r="G19" s="9"/>
      <c r="H19" s="264">
        <f>F19+G19</f>
        <v>372540</v>
      </c>
      <c r="I19" s="278"/>
      <c r="K19" s="12"/>
    </row>
    <row r="20" spans="2:11" s="7" customFormat="1" ht="15" customHeight="1" thickBot="1">
      <c r="B20" s="124">
        <v>700</v>
      </c>
      <c r="C20" s="122"/>
      <c r="D20" s="122"/>
      <c r="E20" s="201" t="s">
        <v>9</v>
      </c>
      <c r="F20" s="232">
        <f>F21</f>
        <v>185700</v>
      </c>
      <c r="G20" s="232">
        <f>G21</f>
        <v>0</v>
      </c>
      <c r="H20" s="232">
        <f>H21</f>
        <v>185700</v>
      </c>
      <c r="I20" s="265"/>
      <c r="K20" s="8"/>
    </row>
    <row r="21" spans="2:11" s="7" customFormat="1" ht="15" customHeight="1">
      <c r="B21" s="58"/>
      <c r="C21" s="109">
        <v>70005</v>
      </c>
      <c r="D21" s="107"/>
      <c r="E21" s="206" t="s">
        <v>10</v>
      </c>
      <c r="F21" s="233">
        <f>SUM(F22:F25)</f>
        <v>185700</v>
      </c>
      <c r="G21" s="233">
        <f>SUM(G22:G25)</f>
        <v>0</v>
      </c>
      <c r="H21" s="233">
        <f>SUM(H22:H25)</f>
        <v>185700</v>
      </c>
      <c r="I21" s="277"/>
      <c r="K21" s="8"/>
    </row>
    <row r="22" spans="2:11" s="7" customFormat="1" ht="16.5" customHeight="1">
      <c r="B22" s="60"/>
      <c r="C22" s="13"/>
      <c r="D22" s="225" t="s">
        <v>261</v>
      </c>
      <c r="E22" s="191" t="s">
        <v>262</v>
      </c>
      <c r="F22" s="238">
        <v>15700</v>
      </c>
      <c r="G22" s="383"/>
      <c r="H22" s="264">
        <f>F22+G22</f>
        <v>15700</v>
      </c>
      <c r="I22" s="279"/>
      <c r="K22" s="8"/>
    </row>
    <row r="23" spans="2:11" s="7" customFormat="1" ht="27" customHeight="1">
      <c r="B23" s="60"/>
      <c r="C23" s="13"/>
      <c r="D23" s="14" t="s">
        <v>8</v>
      </c>
      <c r="E23" s="208" t="s">
        <v>273</v>
      </c>
      <c r="F23" s="239">
        <v>82600</v>
      </c>
      <c r="G23" s="383"/>
      <c r="H23" s="264">
        <f>F23+G23</f>
        <v>82600</v>
      </c>
      <c r="I23" s="384"/>
      <c r="K23" s="8"/>
    </row>
    <row r="24" spans="2:11" s="7" customFormat="1" ht="27" customHeight="1">
      <c r="B24" s="60"/>
      <c r="C24" s="13"/>
      <c r="D24" s="14" t="s">
        <v>217</v>
      </c>
      <c r="E24" s="191" t="s">
        <v>315</v>
      </c>
      <c r="F24" s="239">
        <v>75000</v>
      </c>
      <c r="G24" s="383"/>
      <c r="H24" s="351">
        <f>F24+G24</f>
        <v>75000</v>
      </c>
      <c r="I24" s="279"/>
      <c r="K24" s="8"/>
    </row>
    <row r="25" spans="2:11" s="7" customFormat="1" ht="17.25" customHeight="1" thickBot="1">
      <c r="B25" s="175"/>
      <c r="C25" s="176"/>
      <c r="D25" s="181" t="s">
        <v>154</v>
      </c>
      <c r="E25" s="200" t="s">
        <v>240</v>
      </c>
      <c r="F25" s="237">
        <v>12400</v>
      </c>
      <c r="G25" s="379"/>
      <c r="H25" s="351">
        <f>F25+G25</f>
        <v>12400</v>
      </c>
      <c r="I25" s="384"/>
      <c r="K25" s="8"/>
    </row>
    <row r="26" spans="2:11" s="7" customFormat="1" ht="15" customHeight="1" thickBot="1">
      <c r="B26" s="124">
        <v>750</v>
      </c>
      <c r="C26" s="122"/>
      <c r="D26" s="122"/>
      <c r="E26" s="201" t="s">
        <v>11</v>
      </c>
      <c r="F26" s="232">
        <f>F27+F29+F33</f>
        <v>103619</v>
      </c>
      <c r="G26" s="232">
        <f>G27+G29+G33</f>
        <v>0</v>
      </c>
      <c r="H26" s="232">
        <f>H27+H29+H33</f>
        <v>103619</v>
      </c>
      <c r="I26" s="265"/>
      <c r="K26" s="8"/>
    </row>
    <row r="27" spans="2:11" s="7" customFormat="1" ht="15" customHeight="1">
      <c r="B27" s="58"/>
      <c r="C27" s="109">
        <v>75011</v>
      </c>
      <c r="D27" s="107"/>
      <c r="E27" s="206" t="s">
        <v>12</v>
      </c>
      <c r="F27" s="233">
        <f>F28</f>
        <v>69919</v>
      </c>
      <c r="G27" s="233">
        <f>G28</f>
        <v>0</v>
      </c>
      <c r="H27" s="233">
        <f>H28</f>
        <v>69919</v>
      </c>
      <c r="I27" s="277"/>
      <c r="K27" s="8"/>
    </row>
    <row r="28" spans="2:11" s="7" customFormat="1" ht="39.75" customHeight="1">
      <c r="B28" s="60"/>
      <c r="C28" s="13"/>
      <c r="D28" s="15">
        <v>2010</v>
      </c>
      <c r="E28" s="209" t="s">
        <v>228</v>
      </c>
      <c r="F28" s="239">
        <v>69919</v>
      </c>
      <c r="G28" s="383"/>
      <c r="H28" s="264">
        <f>F28+G28</f>
        <v>69919</v>
      </c>
      <c r="I28" s="409" t="s">
        <v>381</v>
      </c>
      <c r="K28" s="16"/>
    </row>
    <row r="29" spans="2:9" s="7" customFormat="1" ht="15" customHeight="1">
      <c r="B29" s="60"/>
      <c r="C29" s="110">
        <v>75023</v>
      </c>
      <c r="D29" s="111"/>
      <c r="E29" s="199" t="s">
        <v>13</v>
      </c>
      <c r="F29" s="240">
        <f>F30+F31+F32</f>
        <v>33200</v>
      </c>
      <c r="G29" s="240">
        <f>G30+G31+G32</f>
        <v>0</v>
      </c>
      <c r="H29" s="240">
        <f>H30+H31+H32</f>
        <v>33200</v>
      </c>
      <c r="I29" s="279"/>
    </row>
    <row r="30" spans="2:9" s="7" customFormat="1" ht="26.25" customHeight="1">
      <c r="B30" s="60"/>
      <c r="C30" s="13"/>
      <c r="D30" s="14" t="s">
        <v>14</v>
      </c>
      <c r="E30" s="191" t="s">
        <v>317</v>
      </c>
      <c r="F30" s="239">
        <v>7200</v>
      </c>
      <c r="G30" s="13"/>
      <c r="H30" s="264">
        <f>F30+G30</f>
        <v>7200</v>
      </c>
      <c r="I30" s="279"/>
    </row>
    <row r="31" spans="2:9" s="7" customFormat="1" ht="15.75" customHeight="1">
      <c r="B31" s="60"/>
      <c r="C31" s="13"/>
      <c r="D31" s="14" t="s">
        <v>16</v>
      </c>
      <c r="E31" s="191" t="s">
        <v>275</v>
      </c>
      <c r="F31" s="239">
        <v>24000</v>
      </c>
      <c r="G31" s="13"/>
      <c r="H31" s="351">
        <f>F31+G31</f>
        <v>24000</v>
      </c>
      <c r="I31" s="279"/>
    </row>
    <row r="32" spans="2:9" s="7" customFormat="1" ht="15.75" customHeight="1">
      <c r="B32" s="60"/>
      <c r="C32" s="13"/>
      <c r="D32" s="14" t="s">
        <v>220</v>
      </c>
      <c r="E32" s="78" t="s">
        <v>244</v>
      </c>
      <c r="F32" s="239">
        <v>2000</v>
      </c>
      <c r="G32" s="13"/>
      <c r="H32" s="351">
        <f>F32+G32</f>
        <v>2000</v>
      </c>
      <c r="I32" s="279"/>
    </row>
    <row r="33" spans="2:9" s="7" customFormat="1" ht="15" customHeight="1">
      <c r="B33" s="60"/>
      <c r="C33" s="110">
        <v>75085</v>
      </c>
      <c r="D33" s="111"/>
      <c r="E33" s="199" t="s">
        <v>303</v>
      </c>
      <c r="F33" s="240">
        <f>F34</f>
        <v>500</v>
      </c>
      <c r="G33" s="240">
        <f>G34</f>
        <v>0</v>
      </c>
      <c r="H33" s="240">
        <f>H34</f>
        <v>500</v>
      </c>
      <c r="I33" s="279"/>
    </row>
    <row r="34" spans="2:9" s="7" customFormat="1" ht="16.5" customHeight="1" thickBot="1">
      <c r="B34" s="175"/>
      <c r="C34" s="176"/>
      <c r="D34" s="11" t="s">
        <v>16</v>
      </c>
      <c r="E34" s="207" t="s">
        <v>275</v>
      </c>
      <c r="F34" s="234">
        <v>500</v>
      </c>
      <c r="G34" s="9"/>
      <c r="H34" s="264">
        <f>F34+G34</f>
        <v>500</v>
      </c>
      <c r="I34" s="278"/>
    </row>
    <row r="35" spans="2:9" s="7" customFormat="1" ht="42" customHeight="1" thickBot="1">
      <c r="B35" s="124">
        <v>751</v>
      </c>
      <c r="C35" s="122"/>
      <c r="D35" s="122"/>
      <c r="E35" s="194" t="s">
        <v>201</v>
      </c>
      <c r="F35" s="232">
        <f>F36+F38</f>
        <v>12553</v>
      </c>
      <c r="G35" s="232">
        <f>G36+G38</f>
        <v>0</v>
      </c>
      <c r="H35" s="232">
        <f>H36+H38</f>
        <v>12553</v>
      </c>
      <c r="I35" s="265"/>
    </row>
    <row r="36" spans="2:11" s="7" customFormat="1" ht="25.5" customHeight="1">
      <c r="B36" s="58"/>
      <c r="C36" s="109">
        <v>75101</v>
      </c>
      <c r="D36" s="107"/>
      <c r="E36" s="202" t="s">
        <v>17</v>
      </c>
      <c r="F36" s="233">
        <f aca="true" t="shared" si="2" ref="F36:H38">F37</f>
        <v>1801</v>
      </c>
      <c r="G36" s="233">
        <f t="shared" si="2"/>
        <v>0</v>
      </c>
      <c r="H36" s="233">
        <f t="shared" si="2"/>
        <v>1801</v>
      </c>
      <c r="I36" s="277"/>
      <c r="K36" s="8"/>
    </row>
    <row r="37" spans="2:11" s="7" customFormat="1" ht="38.25" customHeight="1">
      <c r="B37" s="60"/>
      <c r="C37" s="13"/>
      <c r="D37" s="15">
        <v>2010</v>
      </c>
      <c r="E37" s="78" t="s">
        <v>230</v>
      </c>
      <c r="F37" s="239">
        <v>1801</v>
      </c>
      <c r="G37" s="13"/>
      <c r="H37" s="351">
        <f>F37+G37</f>
        <v>1801</v>
      </c>
      <c r="I37" s="279"/>
      <c r="K37" s="12"/>
    </row>
    <row r="38" spans="2:11" s="7" customFormat="1" ht="18" customHeight="1">
      <c r="B38" s="60"/>
      <c r="C38" s="109">
        <v>75107</v>
      </c>
      <c r="D38" s="107"/>
      <c r="E38" s="202" t="s">
        <v>367</v>
      </c>
      <c r="F38" s="233">
        <f t="shared" si="2"/>
        <v>10752</v>
      </c>
      <c r="G38" s="233">
        <f t="shared" si="2"/>
        <v>0</v>
      </c>
      <c r="H38" s="233">
        <f t="shared" si="2"/>
        <v>10752</v>
      </c>
      <c r="I38" s="279"/>
      <c r="K38" s="12"/>
    </row>
    <row r="39" spans="2:11" s="7" customFormat="1" ht="38.25" customHeight="1" thickBot="1">
      <c r="B39" s="175"/>
      <c r="C39" s="13"/>
      <c r="D39" s="15">
        <v>2010</v>
      </c>
      <c r="E39" s="78" t="s">
        <v>230</v>
      </c>
      <c r="F39" s="239">
        <v>10752</v>
      </c>
      <c r="G39" s="379"/>
      <c r="H39" s="351">
        <f>F39+G39</f>
        <v>10752</v>
      </c>
      <c r="I39" s="380" t="s">
        <v>368</v>
      </c>
      <c r="K39" s="12"/>
    </row>
    <row r="40" spans="2:9" ht="55.5" customHeight="1" thickBot="1">
      <c r="B40" s="124">
        <v>756</v>
      </c>
      <c r="C40" s="122"/>
      <c r="D40" s="122"/>
      <c r="E40" s="194" t="s">
        <v>206</v>
      </c>
      <c r="F40" s="232">
        <f>F41+F43+F50+F58+F68</f>
        <v>14664570</v>
      </c>
      <c r="G40" s="232">
        <f>G41+G43+G50+G58+G68</f>
        <v>0</v>
      </c>
      <c r="H40" s="232">
        <f>H41+H43+H50+H58+H68</f>
        <v>14664570</v>
      </c>
      <c r="I40" s="20"/>
    </row>
    <row r="41" spans="2:9" ht="16.5" customHeight="1">
      <c r="B41" s="161"/>
      <c r="C41" s="109">
        <v>75601</v>
      </c>
      <c r="D41" s="162"/>
      <c r="E41" s="202" t="s">
        <v>199</v>
      </c>
      <c r="F41" s="233">
        <f>F42</f>
        <v>10000</v>
      </c>
      <c r="G41" s="233">
        <f>G42</f>
        <v>0</v>
      </c>
      <c r="H41" s="233">
        <f>H42</f>
        <v>10000</v>
      </c>
      <c r="I41" s="280"/>
    </row>
    <row r="42" spans="2:9" ht="27.75" customHeight="1">
      <c r="B42" s="99"/>
      <c r="C42" s="100"/>
      <c r="D42" s="14" t="s">
        <v>23</v>
      </c>
      <c r="E42" s="191" t="s">
        <v>268</v>
      </c>
      <c r="F42" s="241">
        <v>10000</v>
      </c>
      <c r="G42" s="254"/>
      <c r="H42" s="264">
        <f>F42+G42</f>
        <v>10000</v>
      </c>
      <c r="I42" s="81"/>
    </row>
    <row r="43" spans="2:9" s="21" customFormat="1" ht="51" customHeight="1">
      <c r="B43" s="63"/>
      <c r="C43" s="110">
        <v>75615</v>
      </c>
      <c r="D43" s="111"/>
      <c r="E43" s="196" t="s">
        <v>202</v>
      </c>
      <c r="F43" s="240">
        <f>F44+F45+F46+F47+F48+F49</f>
        <v>3296000</v>
      </c>
      <c r="G43" s="240">
        <f>G44+G45+G46+G47+G48+G49</f>
        <v>0</v>
      </c>
      <c r="H43" s="240">
        <f>H44+H45+H46+H47+H48+H49</f>
        <v>3296000</v>
      </c>
      <c r="I43" s="281"/>
    </row>
    <row r="44" spans="2:9" s="21" customFormat="1" ht="15" customHeight="1">
      <c r="B44" s="61"/>
      <c r="C44" s="22"/>
      <c r="D44" s="14" t="s">
        <v>19</v>
      </c>
      <c r="E44" s="191" t="s">
        <v>264</v>
      </c>
      <c r="F44" s="239">
        <v>3000000</v>
      </c>
      <c r="G44" s="255"/>
      <c r="H44" s="264">
        <f aca="true" t="shared" si="3" ref="H44:H49">F44+G44</f>
        <v>3000000</v>
      </c>
      <c r="I44" s="281"/>
    </row>
    <row r="45" spans="2:9" ht="15" customHeight="1">
      <c r="B45" s="62"/>
      <c r="C45" s="23"/>
      <c r="D45" s="14" t="s">
        <v>20</v>
      </c>
      <c r="E45" s="203" t="s">
        <v>265</v>
      </c>
      <c r="F45" s="239">
        <v>130000</v>
      </c>
      <c r="G45" s="256"/>
      <c r="H45" s="264">
        <f t="shared" si="3"/>
        <v>130000</v>
      </c>
      <c r="I45" s="81"/>
    </row>
    <row r="46" spans="2:9" ht="15" customHeight="1">
      <c r="B46" s="62"/>
      <c r="C46" s="23"/>
      <c r="D46" s="14" t="s">
        <v>21</v>
      </c>
      <c r="E46" s="203" t="s">
        <v>266</v>
      </c>
      <c r="F46" s="239">
        <v>26000</v>
      </c>
      <c r="G46" s="256"/>
      <c r="H46" s="264">
        <f t="shared" si="3"/>
        <v>26000</v>
      </c>
      <c r="I46" s="81"/>
    </row>
    <row r="47" spans="2:9" ht="15" customHeight="1">
      <c r="B47" s="62"/>
      <c r="C47" s="23"/>
      <c r="D47" s="14" t="s">
        <v>22</v>
      </c>
      <c r="E47" s="203" t="s">
        <v>267</v>
      </c>
      <c r="F47" s="239">
        <v>130000</v>
      </c>
      <c r="G47" s="256"/>
      <c r="H47" s="264">
        <f t="shared" si="3"/>
        <v>130000</v>
      </c>
      <c r="I47" s="81"/>
    </row>
    <row r="48" spans="2:9" ht="15" customHeight="1">
      <c r="B48" s="62"/>
      <c r="C48" s="23"/>
      <c r="D48" s="14" t="s">
        <v>25</v>
      </c>
      <c r="E48" s="203" t="s">
        <v>271</v>
      </c>
      <c r="F48" s="239">
        <v>6000</v>
      </c>
      <c r="G48" s="256"/>
      <c r="H48" s="264">
        <f t="shared" si="3"/>
        <v>6000</v>
      </c>
      <c r="I48" s="81"/>
    </row>
    <row r="49" spans="2:9" ht="15" customHeight="1">
      <c r="B49" s="62"/>
      <c r="C49" s="23"/>
      <c r="D49" s="14" t="s">
        <v>194</v>
      </c>
      <c r="E49" s="203" t="s">
        <v>276</v>
      </c>
      <c r="F49" s="239">
        <v>4000</v>
      </c>
      <c r="G49" s="256"/>
      <c r="H49" s="264">
        <f t="shared" si="3"/>
        <v>4000</v>
      </c>
      <c r="I49" s="81"/>
    </row>
    <row r="50" spans="2:9" s="21" customFormat="1" ht="38.25">
      <c r="B50" s="63"/>
      <c r="C50" s="110">
        <v>75616</v>
      </c>
      <c r="D50" s="111"/>
      <c r="E50" s="196" t="s">
        <v>203</v>
      </c>
      <c r="F50" s="240">
        <f>F51+F52+F53+F54+F55+F56+F57</f>
        <v>3462000</v>
      </c>
      <c r="G50" s="240">
        <f>G51+G52+G53+G54+G55+G56+G57</f>
        <v>0</v>
      </c>
      <c r="H50" s="240">
        <f>H51+H52+H53+H54+H55+H56+H57</f>
        <v>3462000</v>
      </c>
      <c r="I50" s="281"/>
    </row>
    <row r="51" spans="2:10" s="21" customFormat="1" ht="16.5" customHeight="1">
      <c r="B51" s="61"/>
      <c r="C51" s="22"/>
      <c r="D51" s="14" t="s">
        <v>19</v>
      </c>
      <c r="E51" s="191" t="s">
        <v>264</v>
      </c>
      <c r="F51" s="239">
        <v>1600000</v>
      </c>
      <c r="G51" s="255"/>
      <c r="H51" s="264">
        <f aca="true" t="shared" si="4" ref="H51:H57">F51+G51</f>
        <v>1600000</v>
      </c>
      <c r="I51" s="281"/>
      <c r="J51" s="24"/>
    </row>
    <row r="52" spans="2:9" ht="16.5" customHeight="1">
      <c r="B52" s="62"/>
      <c r="C52" s="23"/>
      <c r="D52" s="14" t="s">
        <v>20</v>
      </c>
      <c r="E52" s="203" t="s">
        <v>265</v>
      </c>
      <c r="F52" s="239">
        <v>1100000</v>
      </c>
      <c r="G52" s="256"/>
      <c r="H52" s="264">
        <f t="shared" si="4"/>
        <v>1100000</v>
      </c>
      <c r="I52" s="81"/>
    </row>
    <row r="53" spans="2:9" ht="16.5" customHeight="1">
      <c r="B53" s="62"/>
      <c r="C53" s="23"/>
      <c r="D53" s="14" t="s">
        <v>21</v>
      </c>
      <c r="E53" s="203" t="s">
        <v>266</v>
      </c>
      <c r="F53" s="239">
        <v>5000</v>
      </c>
      <c r="G53" s="256"/>
      <c r="H53" s="264">
        <f t="shared" si="4"/>
        <v>5000</v>
      </c>
      <c r="I53" s="81"/>
    </row>
    <row r="54" spans="2:9" s="21" customFormat="1" ht="16.5" customHeight="1">
      <c r="B54" s="63"/>
      <c r="C54" s="22"/>
      <c r="D54" s="14" t="s">
        <v>22</v>
      </c>
      <c r="E54" s="203" t="s">
        <v>267</v>
      </c>
      <c r="F54" s="239">
        <v>330000</v>
      </c>
      <c r="G54" s="255"/>
      <c r="H54" s="264">
        <f t="shared" si="4"/>
        <v>330000</v>
      </c>
      <c r="I54" s="281"/>
    </row>
    <row r="55" spans="2:9" ht="16.5" customHeight="1">
      <c r="B55" s="62"/>
      <c r="C55" s="23"/>
      <c r="D55" s="14" t="s">
        <v>24</v>
      </c>
      <c r="E55" s="203" t="s">
        <v>269</v>
      </c>
      <c r="F55" s="239">
        <v>7000</v>
      </c>
      <c r="G55" s="256"/>
      <c r="H55" s="264">
        <f t="shared" si="4"/>
        <v>7000</v>
      </c>
      <c r="I55" s="81"/>
    </row>
    <row r="56" spans="2:9" ht="16.5" customHeight="1">
      <c r="B56" s="62"/>
      <c r="C56" s="23"/>
      <c r="D56" s="14" t="s">
        <v>25</v>
      </c>
      <c r="E56" s="203" t="s">
        <v>271</v>
      </c>
      <c r="F56" s="239">
        <v>400000</v>
      </c>
      <c r="G56" s="256"/>
      <c r="H56" s="264">
        <f t="shared" si="4"/>
        <v>400000</v>
      </c>
      <c r="I56" s="81"/>
    </row>
    <row r="57" spans="2:9" ht="16.5" customHeight="1">
      <c r="B57" s="62"/>
      <c r="C57" s="23"/>
      <c r="D57" s="14" t="s">
        <v>194</v>
      </c>
      <c r="E57" s="203" t="s">
        <v>276</v>
      </c>
      <c r="F57" s="239">
        <v>20000</v>
      </c>
      <c r="G57" s="256"/>
      <c r="H57" s="351">
        <f t="shared" si="4"/>
        <v>20000</v>
      </c>
      <c r="I57" s="81"/>
    </row>
    <row r="58" spans="2:9" s="21" customFormat="1" ht="30.75" customHeight="1">
      <c r="B58" s="63"/>
      <c r="C58" s="110">
        <v>75618</v>
      </c>
      <c r="D58" s="111"/>
      <c r="E58" s="196" t="s">
        <v>204</v>
      </c>
      <c r="F58" s="240">
        <f>SUM(F59:F67)</f>
        <v>428000</v>
      </c>
      <c r="G58" s="240">
        <f>SUM(G59:G67)</f>
        <v>0</v>
      </c>
      <c r="H58" s="240">
        <f>SUM(H59:H67)</f>
        <v>428000</v>
      </c>
      <c r="I58" s="281"/>
    </row>
    <row r="59" spans="2:9" s="21" customFormat="1" ht="15.75" customHeight="1">
      <c r="B59" s="61"/>
      <c r="C59" s="22"/>
      <c r="D59" s="14" t="s">
        <v>26</v>
      </c>
      <c r="E59" s="203" t="s">
        <v>231</v>
      </c>
      <c r="F59" s="239">
        <v>28000</v>
      </c>
      <c r="G59" s="255"/>
      <c r="H59" s="351">
        <f aca="true" t="shared" si="5" ref="H59:H67">F59+G59</f>
        <v>28000</v>
      </c>
      <c r="I59" s="281"/>
    </row>
    <row r="60" spans="2:9" ht="15.75" customHeight="1">
      <c r="B60" s="62"/>
      <c r="C60" s="23"/>
      <c r="D60" s="14" t="s">
        <v>27</v>
      </c>
      <c r="E60" s="203" t="s">
        <v>270</v>
      </c>
      <c r="F60" s="238">
        <v>50000</v>
      </c>
      <c r="G60" s="256"/>
      <c r="H60" s="264">
        <f t="shared" si="5"/>
        <v>50000</v>
      </c>
      <c r="I60" s="81"/>
    </row>
    <row r="61" spans="2:9" s="21" customFormat="1" ht="18" customHeight="1">
      <c r="B61" s="63"/>
      <c r="C61" s="22"/>
      <c r="D61" s="14" t="s">
        <v>28</v>
      </c>
      <c r="E61" s="191" t="s">
        <v>232</v>
      </c>
      <c r="F61" s="239">
        <v>182000</v>
      </c>
      <c r="G61" s="255"/>
      <c r="H61" s="264">
        <f t="shared" si="5"/>
        <v>182000</v>
      </c>
      <c r="I61" s="282"/>
    </row>
    <row r="62" spans="2:9" s="21" customFormat="1" ht="24">
      <c r="B62" s="63"/>
      <c r="C62" s="22"/>
      <c r="D62" s="14" t="s">
        <v>29</v>
      </c>
      <c r="E62" s="191" t="s">
        <v>233</v>
      </c>
      <c r="F62" s="239">
        <v>2000</v>
      </c>
      <c r="G62" s="255"/>
      <c r="H62" s="264">
        <f t="shared" si="5"/>
        <v>2000</v>
      </c>
      <c r="I62" s="282"/>
    </row>
    <row r="63" spans="2:9" s="21" customFormat="1" ht="24">
      <c r="B63" s="63"/>
      <c r="C63" s="22"/>
      <c r="D63" s="14" t="s">
        <v>29</v>
      </c>
      <c r="E63" s="191" t="s">
        <v>234</v>
      </c>
      <c r="F63" s="239">
        <v>140000</v>
      </c>
      <c r="G63" s="255"/>
      <c r="H63" s="351">
        <f t="shared" si="5"/>
        <v>140000</v>
      </c>
      <c r="I63" s="282"/>
    </row>
    <row r="64" spans="2:9" s="21" customFormat="1" ht="34.5" customHeight="1">
      <c r="B64" s="63"/>
      <c r="C64" s="22"/>
      <c r="D64" s="14" t="s">
        <v>29</v>
      </c>
      <c r="E64" s="191" t="s">
        <v>235</v>
      </c>
      <c r="F64" s="239">
        <v>14000</v>
      </c>
      <c r="G64" s="255"/>
      <c r="H64" s="264">
        <f t="shared" si="5"/>
        <v>14000</v>
      </c>
      <c r="I64" s="282"/>
    </row>
    <row r="65" spans="2:9" s="21" customFormat="1" ht="27.75" customHeight="1">
      <c r="B65" s="63"/>
      <c r="C65" s="22"/>
      <c r="D65" s="14" t="s">
        <v>313</v>
      </c>
      <c r="E65" s="191" t="s">
        <v>314</v>
      </c>
      <c r="F65" s="239">
        <v>3000</v>
      </c>
      <c r="G65" s="255"/>
      <c r="H65" s="264">
        <f t="shared" si="5"/>
        <v>3000</v>
      </c>
      <c r="I65" s="282"/>
    </row>
    <row r="66" spans="2:9" s="21" customFormat="1" ht="24">
      <c r="B66" s="61"/>
      <c r="C66" s="22"/>
      <c r="D66" s="14" t="s">
        <v>15</v>
      </c>
      <c r="E66" s="191" t="s">
        <v>229</v>
      </c>
      <c r="F66" s="239">
        <v>8000</v>
      </c>
      <c r="G66" s="255"/>
      <c r="H66" s="264">
        <f t="shared" si="5"/>
        <v>8000</v>
      </c>
      <c r="I66" s="282"/>
    </row>
    <row r="67" spans="2:9" s="21" customFormat="1" ht="16.5" customHeight="1">
      <c r="B67" s="61"/>
      <c r="C67" s="22"/>
      <c r="D67" s="14" t="s">
        <v>194</v>
      </c>
      <c r="E67" s="203" t="s">
        <v>276</v>
      </c>
      <c r="F67" s="239">
        <v>1000</v>
      </c>
      <c r="G67" s="255"/>
      <c r="H67" s="264">
        <f t="shared" si="5"/>
        <v>1000</v>
      </c>
      <c r="I67" s="282"/>
    </row>
    <row r="68" spans="2:9" s="21" customFormat="1" ht="25.5" customHeight="1">
      <c r="B68" s="61"/>
      <c r="C68" s="110">
        <v>75621</v>
      </c>
      <c r="D68" s="111"/>
      <c r="E68" s="196" t="s">
        <v>30</v>
      </c>
      <c r="F68" s="240">
        <f>F69+F70</f>
        <v>7468570</v>
      </c>
      <c r="G68" s="240">
        <f>G69+G70</f>
        <v>0</v>
      </c>
      <c r="H68" s="240">
        <f>H69+H70</f>
        <v>7468570</v>
      </c>
      <c r="I68" s="282"/>
    </row>
    <row r="69" spans="2:9" ht="17.25" customHeight="1">
      <c r="B69" s="62"/>
      <c r="C69" s="23"/>
      <c r="D69" s="14" t="s">
        <v>31</v>
      </c>
      <c r="E69" s="203" t="s">
        <v>316</v>
      </c>
      <c r="F69" s="239">
        <v>6868570</v>
      </c>
      <c r="G69" s="257"/>
      <c r="H69" s="264">
        <f>F69+G69</f>
        <v>6868570</v>
      </c>
      <c r="I69" s="283"/>
    </row>
    <row r="70" spans="2:9" ht="17.25" customHeight="1" thickBot="1">
      <c r="B70" s="64"/>
      <c r="C70" s="25"/>
      <c r="D70" s="11" t="s">
        <v>32</v>
      </c>
      <c r="E70" s="204" t="s">
        <v>263</v>
      </c>
      <c r="F70" s="242">
        <v>600000</v>
      </c>
      <c r="G70" s="267"/>
      <c r="H70" s="264">
        <f>F70+G70</f>
        <v>600000</v>
      </c>
      <c r="I70" s="284"/>
    </row>
    <row r="71" spans="2:9" ht="17.25" customHeight="1" thickBot="1">
      <c r="B71" s="124">
        <v>758</v>
      </c>
      <c r="C71" s="122"/>
      <c r="D71" s="122"/>
      <c r="E71" s="123" t="s">
        <v>33</v>
      </c>
      <c r="F71" s="232">
        <f>F72+F74+F76</f>
        <v>10244409</v>
      </c>
      <c r="G71" s="232">
        <f>G72+G74+G76</f>
        <v>0</v>
      </c>
      <c r="H71" s="232">
        <f>H72+H74+H76</f>
        <v>10244409</v>
      </c>
      <c r="I71" s="268"/>
    </row>
    <row r="72" spans="2:9" ht="17.25" customHeight="1">
      <c r="B72" s="65"/>
      <c r="C72" s="109">
        <v>75801</v>
      </c>
      <c r="D72" s="107"/>
      <c r="E72" s="108" t="s">
        <v>34</v>
      </c>
      <c r="F72" s="233">
        <f>F73</f>
        <v>8051098</v>
      </c>
      <c r="G72" s="233">
        <f>G73</f>
        <v>0</v>
      </c>
      <c r="H72" s="233">
        <f>H73</f>
        <v>8051098</v>
      </c>
      <c r="I72" s="285"/>
    </row>
    <row r="73" spans="2:9" s="21" customFormat="1" ht="17.25" customHeight="1">
      <c r="B73" s="63"/>
      <c r="C73" s="22"/>
      <c r="D73" s="15">
        <v>2920</v>
      </c>
      <c r="E73" s="203" t="s">
        <v>237</v>
      </c>
      <c r="F73" s="239">
        <v>8051098</v>
      </c>
      <c r="G73" s="258"/>
      <c r="H73" s="264">
        <f>F73+G73</f>
        <v>8051098</v>
      </c>
      <c r="I73" s="293" t="s">
        <v>379</v>
      </c>
    </row>
    <row r="74" spans="2:9" ht="17.25" customHeight="1">
      <c r="B74" s="62"/>
      <c r="C74" s="110">
        <v>75807</v>
      </c>
      <c r="D74" s="114"/>
      <c r="E74" s="199" t="s">
        <v>35</v>
      </c>
      <c r="F74" s="240">
        <f>F75</f>
        <v>2093311</v>
      </c>
      <c r="G74" s="240">
        <f>G75</f>
        <v>0</v>
      </c>
      <c r="H74" s="240">
        <f>H75</f>
        <v>2093311</v>
      </c>
      <c r="I74" s="286"/>
    </row>
    <row r="75" spans="2:9" ht="17.25" customHeight="1">
      <c r="B75" s="64"/>
      <c r="C75" s="25"/>
      <c r="D75" s="18">
        <v>2920</v>
      </c>
      <c r="E75" s="204" t="s">
        <v>238</v>
      </c>
      <c r="F75" s="234">
        <v>2093311</v>
      </c>
      <c r="G75" s="260"/>
      <c r="H75" s="264">
        <f>F75+G75</f>
        <v>2093311</v>
      </c>
      <c r="I75" s="286"/>
    </row>
    <row r="76" spans="2:9" ht="17.25" customHeight="1">
      <c r="B76" s="62"/>
      <c r="C76" s="110">
        <v>75814</v>
      </c>
      <c r="D76" s="115"/>
      <c r="E76" s="199" t="s">
        <v>200</v>
      </c>
      <c r="F76" s="243">
        <f>F77+F78</f>
        <v>100000</v>
      </c>
      <c r="G76" s="243">
        <f>G77+G78</f>
        <v>0</v>
      </c>
      <c r="H76" s="243">
        <f>H77+H78</f>
        <v>100000</v>
      </c>
      <c r="I76" s="286"/>
    </row>
    <row r="77" spans="2:9" ht="24">
      <c r="B77" s="62"/>
      <c r="C77" s="23"/>
      <c r="D77" s="15">
        <v>2030</v>
      </c>
      <c r="E77" s="191" t="s">
        <v>239</v>
      </c>
      <c r="F77" s="239">
        <v>80000</v>
      </c>
      <c r="G77" s="260"/>
      <c r="H77" s="264">
        <f>F77+G77</f>
        <v>80000</v>
      </c>
      <c r="I77" s="286"/>
    </row>
    <row r="78" spans="2:9" ht="27" customHeight="1" thickBot="1">
      <c r="B78" s="64"/>
      <c r="C78" s="25"/>
      <c r="D78" s="193" t="s">
        <v>226</v>
      </c>
      <c r="E78" s="205" t="s">
        <v>227</v>
      </c>
      <c r="F78" s="234">
        <v>20000</v>
      </c>
      <c r="G78" s="269"/>
      <c r="H78" s="264">
        <f>F78+G78</f>
        <v>20000</v>
      </c>
      <c r="I78" s="284"/>
    </row>
    <row r="79" spans="2:9" ht="21" customHeight="1" thickBot="1">
      <c r="B79" s="124">
        <v>801</v>
      </c>
      <c r="C79" s="122"/>
      <c r="D79" s="122"/>
      <c r="E79" s="201" t="s">
        <v>36</v>
      </c>
      <c r="F79" s="232">
        <f>F80+F84+F88+F94+F96</f>
        <v>618564</v>
      </c>
      <c r="G79" s="232">
        <f>G80+G84+G88+G94+G96</f>
        <v>36457</v>
      </c>
      <c r="H79" s="232">
        <f>H80+H84+H88+H94+H96</f>
        <v>655021</v>
      </c>
      <c r="I79" s="268"/>
    </row>
    <row r="80" spans="2:9" ht="18" customHeight="1">
      <c r="B80" s="65"/>
      <c r="C80" s="109">
        <v>80101</v>
      </c>
      <c r="D80" s="107"/>
      <c r="E80" s="206" t="s">
        <v>37</v>
      </c>
      <c r="F80" s="233">
        <f>SUM(F81:F83)</f>
        <v>14700</v>
      </c>
      <c r="G80" s="233">
        <f>SUM(G81:G83)</f>
        <v>0</v>
      </c>
      <c r="H80" s="233">
        <f>SUM(H81:H83)</f>
        <v>14700</v>
      </c>
      <c r="I80" s="285"/>
    </row>
    <row r="81" spans="2:9" ht="23.25" customHeight="1">
      <c r="B81" s="62"/>
      <c r="C81" s="23"/>
      <c r="D81" s="14" t="s">
        <v>8</v>
      </c>
      <c r="E81" s="191" t="s">
        <v>274</v>
      </c>
      <c r="F81" s="239">
        <v>5000</v>
      </c>
      <c r="G81" s="260"/>
      <c r="H81" s="264">
        <f>F81+G81</f>
        <v>5000</v>
      </c>
      <c r="I81" s="286"/>
    </row>
    <row r="82" spans="2:9" ht="16.5" customHeight="1">
      <c r="B82" s="62"/>
      <c r="C82" s="23"/>
      <c r="D82" s="14" t="s">
        <v>16</v>
      </c>
      <c r="E82" s="191" t="s">
        <v>275</v>
      </c>
      <c r="F82" s="239">
        <v>1000</v>
      </c>
      <c r="G82" s="260"/>
      <c r="H82" s="264">
        <f>F82+G82</f>
        <v>1000</v>
      </c>
      <c r="I82" s="286"/>
    </row>
    <row r="83" spans="2:9" ht="24">
      <c r="B83" s="62"/>
      <c r="C83" s="23"/>
      <c r="D83" s="218" t="s">
        <v>361</v>
      </c>
      <c r="E83" s="188" t="s">
        <v>362</v>
      </c>
      <c r="F83" s="239">
        <v>8700</v>
      </c>
      <c r="G83" s="241"/>
      <c r="H83" s="264">
        <f>F83+G83</f>
        <v>8700</v>
      </c>
      <c r="I83" s="366"/>
    </row>
    <row r="84" spans="2:9" ht="18" customHeight="1">
      <c r="B84" s="62"/>
      <c r="C84" s="145" t="s">
        <v>121</v>
      </c>
      <c r="D84" s="144"/>
      <c r="E84" s="190" t="s">
        <v>176</v>
      </c>
      <c r="F84" s="240">
        <f>SUM(F85:F87)</f>
        <v>137830</v>
      </c>
      <c r="G84" s="240">
        <f>SUM(G85:G87)</f>
        <v>-3087</v>
      </c>
      <c r="H84" s="240">
        <f>SUM(H85:H87)</f>
        <v>134743</v>
      </c>
      <c r="I84" s="286"/>
    </row>
    <row r="85" spans="2:9" ht="18" customHeight="1">
      <c r="B85" s="62"/>
      <c r="C85" s="145"/>
      <c r="D85" s="163" t="s">
        <v>247</v>
      </c>
      <c r="E85" s="187" t="s">
        <v>257</v>
      </c>
      <c r="F85" s="241">
        <v>5500</v>
      </c>
      <c r="G85" s="260"/>
      <c r="H85" s="264">
        <f>F85+G85</f>
        <v>5500</v>
      </c>
      <c r="I85" s="286"/>
    </row>
    <row r="86" spans="2:9" ht="18" customHeight="1">
      <c r="B86" s="62"/>
      <c r="C86" s="145"/>
      <c r="D86" s="14" t="s">
        <v>154</v>
      </c>
      <c r="E86" s="203" t="s">
        <v>240</v>
      </c>
      <c r="F86" s="241">
        <v>3000</v>
      </c>
      <c r="G86" s="260"/>
      <c r="H86" s="351">
        <f>F86+G86</f>
        <v>3000</v>
      </c>
      <c r="I86" s="286"/>
    </row>
    <row r="87" spans="2:9" ht="30" customHeight="1">
      <c r="B87" s="62"/>
      <c r="C87" s="23"/>
      <c r="D87" s="15">
        <v>2030</v>
      </c>
      <c r="E87" s="191" t="s">
        <v>239</v>
      </c>
      <c r="F87" s="239">
        <v>129330</v>
      </c>
      <c r="G87" s="257">
        <v>-3087</v>
      </c>
      <c r="H87" s="264">
        <f>F87+G87</f>
        <v>126243</v>
      </c>
      <c r="I87" s="409" t="s">
        <v>487</v>
      </c>
    </row>
    <row r="88" spans="2:9" ht="18" customHeight="1">
      <c r="B88" s="62"/>
      <c r="C88" s="110">
        <v>80104</v>
      </c>
      <c r="D88" s="111"/>
      <c r="E88" s="199" t="s">
        <v>38</v>
      </c>
      <c r="F88" s="240">
        <f>SUM(F89:F93)</f>
        <v>326034</v>
      </c>
      <c r="G88" s="240">
        <f>SUM(G89:G93)</f>
        <v>-440</v>
      </c>
      <c r="H88" s="240">
        <f>SUM(H89:H93)</f>
        <v>325594</v>
      </c>
      <c r="I88" s="286"/>
    </row>
    <row r="89" spans="2:9" ht="16.5" customHeight="1">
      <c r="B89" s="64"/>
      <c r="C89" s="180"/>
      <c r="D89" s="163" t="s">
        <v>247</v>
      </c>
      <c r="E89" s="187" t="s">
        <v>257</v>
      </c>
      <c r="F89" s="244">
        <v>25000</v>
      </c>
      <c r="G89" s="259"/>
      <c r="H89" s="264">
        <f>F89+G89</f>
        <v>25000</v>
      </c>
      <c r="I89" s="286"/>
    </row>
    <row r="90" spans="2:9" ht="20.25" customHeight="1">
      <c r="B90" s="62"/>
      <c r="C90" s="17"/>
      <c r="D90" s="14" t="s">
        <v>8</v>
      </c>
      <c r="E90" s="191" t="s">
        <v>274</v>
      </c>
      <c r="F90" s="241">
        <v>9000</v>
      </c>
      <c r="G90" s="259"/>
      <c r="H90" s="264">
        <f>F90+G90</f>
        <v>9000</v>
      </c>
      <c r="I90" s="286"/>
    </row>
    <row r="91" spans="2:9" ht="16.5" customHeight="1">
      <c r="B91" s="62"/>
      <c r="C91" s="23"/>
      <c r="D91" s="181" t="s">
        <v>154</v>
      </c>
      <c r="E91" s="200" t="s">
        <v>240</v>
      </c>
      <c r="F91" s="239">
        <v>30000</v>
      </c>
      <c r="G91" s="260"/>
      <c r="H91" s="264">
        <f>F91+G91</f>
        <v>30000</v>
      </c>
      <c r="I91" s="286"/>
    </row>
    <row r="92" spans="2:9" ht="16.5" customHeight="1">
      <c r="B92" s="64"/>
      <c r="C92" s="25"/>
      <c r="D92" s="14" t="s">
        <v>16</v>
      </c>
      <c r="E92" s="191" t="s">
        <v>275</v>
      </c>
      <c r="F92" s="234">
        <v>500</v>
      </c>
      <c r="G92" s="260"/>
      <c r="H92" s="264">
        <f>F92+G92</f>
        <v>500</v>
      </c>
      <c r="I92" s="286"/>
    </row>
    <row r="93" spans="2:9" ht="33.75">
      <c r="B93" s="64"/>
      <c r="C93" s="25"/>
      <c r="D93" s="15">
        <v>2030</v>
      </c>
      <c r="E93" s="191" t="s">
        <v>239</v>
      </c>
      <c r="F93" s="239">
        <v>261534</v>
      </c>
      <c r="G93" s="257">
        <v>-440</v>
      </c>
      <c r="H93" s="264">
        <f>F93+G93</f>
        <v>261094</v>
      </c>
      <c r="I93" s="409" t="s">
        <v>487</v>
      </c>
    </row>
    <row r="94" spans="2:9" ht="18" customHeight="1">
      <c r="B94" s="62"/>
      <c r="C94" s="145" t="s">
        <v>249</v>
      </c>
      <c r="D94" s="144"/>
      <c r="E94" s="116" t="s">
        <v>255</v>
      </c>
      <c r="F94" s="233">
        <f>F95</f>
        <v>140000</v>
      </c>
      <c r="G94" s="233">
        <f>G95</f>
        <v>-30000</v>
      </c>
      <c r="H94" s="352">
        <f>H95</f>
        <v>110000</v>
      </c>
      <c r="I94" s="286"/>
    </row>
    <row r="95" spans="2:9" ht="24">
      <c r="B95" s="62"/>
      <c r="C95" s="23"/>
      <c r="D95" s="163" t="s">
        <v>248</v>
      </c>
      <c r="E95" s="188" t="s">
        <v>258</v>
      </c>
      <c r="F95" s="239">
        <v>140000</v>
      </c>
      <c r="G95" s="257">
        <v>-30000</v>
      </c>
      <c r="H95" s="351">
        <f>F95+G95</f>
        <v>110000</v>
      </c>
      <c r="I95" s="366" t="s">
        <v>486</v>
      </c>
    </row>
    <row r="96" spans="2:9" ht="12.75">
      <c r="B96" s="62"/>
      <c r="C96" s="145" t="s">
        <v>125</v>
      </c>
      <c r="D96" s="144"/>
      <c r="E96" s="116" t="s">
        <v>41</v>
      </c>
      <c r="F96" s="233">
        <f>F97</f>
        <v>0</v>
      </c>
      <c r="G96" s="233">
        <f>G97</f>
        <v>69984</v>
      </c>
      <c r="H96" s="233">
        <f>H97</f>
        <v>69984</v>
      </c>
      <c r="I96" s="366"/>
    </row>
    <row r="97" spans="2:9" ht="47.25" customHeight="1" thickBot="1">
      <c r="B97" s="519"/>
      <c r="C97" s="520"/>
      <c r="D97" s="15">
        <v>2057</v>
      </c>
      <c r="E97" s="521" t="s">
        <v>333</v>
      </c>
      <c r="F97" s="364">
        <v>0</v>
      </c>
      <c r="G97" s="522">
        <v>69984</v>
      </c>
      <c r="H97" s="351">
        <f>F97+G97</f>
        <v>69984</v>
      </c>
      <c r="I97" s="525" t="s">
        <v>488</v>
      </c>
    </row>
    <row r="98" spans="2:9" s="21" customFormat="1" ht="18" customHeight="1" thickBot="1">
      <c r="B98" s="124">
        <v>852</v>
      </c>
      <c r="C98" s="122"/>
      <c r="D98" s="122"/>
      <c r="E98" s="201" t="s">
        <v>39</v>
      </c>
      <c r="F98" s="232">
        <f>F99+F101+F103+F105+F107+F110</f>
        <v>220638</v>
      </c>
      <c r="G98" s="232">
        <f>G99+G101+G103+G105+G107+G110</f>
        <v>0</v>
      </c>
      <c r="H98" s="232">
        <f>H99+H101+H103+H105+H107+H110</f>
        <v>220638</v>
      </c>
      <c r="I98" s="270"/>
    </row>
    <row r="99" spans="2:9" ht="54.75" customHeight="1">
      <c r="B99" s="65"/>
      <c r="C99" s="109">
        <v>85213</v>
      </c>
      <c r="D99" s="107"/>
      <c r="E99" s="202" t="s">
        <v>321</v>
      </c>
      <c r="F99" s="233">
        <f>F100</f>
        <v>13068</v>
      </c>
      <c r="G99" s="233">
        <f>G100</f>
        <v>0</v>
      </c>
      <c r="H99" s="233">
        <f>H100</f>
        <v>13068</v>
      </c>
      <c r="I99" s="285"/>
    </row>
    <row r="100" spans="2:9" ht="30" customHeight="1">
      <c r="B100" s="62"/>
      <c r="C100" s="23"/>
      <c r="D100" s="15">
        <v>2030</v>
      </c>
      <c r="E100" s="191" t="s">
        <v>239</v>
      </c>
      <c r="F100" s="239">
        <v>13068</v>
      </c>
      <c r="G100" s="257"/>
      <c r="H100" s="264">
        <f>F100+G100</f>
        <v>13068</v>
      </c>
      <c r="I100" s="409" t="s">
        <v>380</v>
      </c>
    </row>
    <row r="101" spans="2:9" ht="27" customHeight="1">
      <c r="B101" s="62"/>
      <c r="C101" s="110">
        <v>85214</v>
      </c>
      <c r="D101" s="111"/>
      <c r="E101" s="113" t="s">
        <v>306</v>
      </c>
      <c r="F101" s="240">
        <f>F102</f>
        <v>26419</v>
      </c>
      <c r="G101" s="240">
        <f>G102</f>
        <v>0</v>
      </c>
      <c r="H101" s="240">
        <f>H102</f>
        <v>26419</v>
      </c>
      <c r="I101" s="286"/>
    </row>
    <row r="102" spans="2:9" s="21" customFormat="1" ht="27" customHeight="1">
      <c r="B102" s="63"/>
      <c r="C102" s="22"/>
      <c r="D102" s="15">
        <v>2030</v>
      </c>
      <c r="E102" s="191" t="s">
        <v>239</v>
      </c>
      <c r="F102" s="239">
        <v>26419</v>
      </c>
      <c r="G102" s="257"/>
      <c r="H102" s="264">
        <f>F102+G102</f>
        <v>26419</v>
      </c>
      <c r="I102" s="283"/>
    </row>
    <row r="103" spans="2:9" s="21" customFormat="1" ht="27" customHeight="1">
      <c r="B103" s="63"/>
      <c r="C103" s="145" t="s">
        <v>133</v>
      </c>
      <c r="D103" s="144"/>
      <c r="E103" s="116" t="s">
        <v>182</v>
      </c>
      <c r="F103" s="236">
        <f>F104</f>
        <v>200</v>
      </c>
      <c r="G103" s="236">
        <f>G104</f>
        <v>0</v>
      </c>
      <c r="H103" s="236">
        <f>H104</f>
        <v>200</v>
      </c>
      <c r="I103" s="283"/>
    </row>
    <row r="104" spans="2:9" s="21" customFormat="1" ht="36" customHeight="1">
      <c r="B104" s="63"/>
      <c r="C104" s="22"/>
      <c r="D104" s="15">
        <v>2010</v>
      </c>
      <c r="E104" s="78" t="s">
        <v>241</v>
      </c>
      <c r="F104" s="239">
        <v>200</v>
      </c>
      <c r="G104" s="241"/>
      <c r="H104" s="264">
        <f>F104+G104</f>
        <v>200</v>
      </c>
      <c r="I104" s="387" t="s">
        <v>370</v>
      </c>
    </row>
    <row r="105" spans="2:9" s="21" customFormat="1" ht="18.75" customHeight="1">
      <c r="B105" s="63"/>
      <c r="C105" s="110">
        <v>85216</v>
      </c>
      <c r="D105" s="115"/>
      <c r="E105" s="117" t="s">
        <v>162</v>
      </c>
      <c r="F105" s="245">
        <f>F106</f>
        <v>134313</v>
      </c>
      <c r="G105" s="245">
        <f>G106</f>
        <v>0</v>
      </c>
      <c r="H105" s="245">
        <f>H106</f>
        <v>134313</v>
      </c>
      <c r="I105" s="283"/>
    </row>
    <row r="106" spans="2:9" s="21" customFormat="1" ht="28.5" customHeight="1">
      <c r="B106" s="63"/>
      <c r="C106" s="22"/>
      <c r="D106" s="15">
        <v>2030</v>
      </c>
      <c r="E106" s="191" t="s">
        <v>239</v>
      </c>
      <c r="F106" s="239">
        <v>134313</v>
      </c>
      <c r="G106" s="257"/>
      <c r="H106" s="264">
        <f>F106+G106</f>
        <v>134313</v>
      </c>
      <c r="I106" s="283"/>
    </row>
    <row r="107" spans="2:9" ht="17.25" customHeight="1">
      <c r="B107" s="62"/>
      <c r="C107" s="110">
        <v>85219</v>
      </c>
      <c r="D107" s="111"/>
      <c r="E107" s="199" t="s">
        <v>40</v>
      </c>
      <c r="F107" s="240">
        <f>F108+F109</f>
        <v>25810</v>
      </c>
      <c r="G107" s="240">
        <f>G108+G109</f>
        <v>0</v>
      </c>
      <c r="H107" s="240">
        <f>H108+H109</f>
        <v>25810</v>
      </c>
      <c r="I107" s="286"/>
    </row>
    <row r="108" spans="2:9" ht="17.25" customHeight="1">
      <c r="B108" s="62"/>
      <c r="C108" s="17"/>
      <c r="D108" s="14" t="s">
        <v>16</v>
      </c>
      <c r="E108" s="191" t="s">
        <v>275</v>
      </c>
      <c r="F108" s="239">
        <v>2000</v>
      </c>
      <c r="G108" s="262"/>
      <c r="H108" s="264">
        <f>F108+G108</f>
        <v>2000</v>
      </c>
      <c r="I108" s="286"/>
    </row>
    <row r="109" spans="2:9" ht="24" customHeight="1">
      <c r="B109" s="62"/>
      <c r="C109" s="23"/>
      <c r="D109" s="15">
        <v>2030</v>
      </c>
      <c r="E109" s="191" t="s">
        <v>239</v>
      </c>
      <c r="F109" s="239">
        <v>23810</v>
      </c>
      <c r="G109" s="263"/>
      <c r="H109" s="351">
        <f>F109+G109</f>
        <v>23810</v>
      </c>
      <c r="I109" s="286"/>
    </row>
    <row r="110" spans="2:9" ht="17.25" customHeight="1">
      <c r="B110" s="62"/>
      <c r="C110" s="145" t="s">
        <v>302</v>
      </c>
      <c r="D110" s="144"/>
      <c r="E110" s="190" t="s">
        <v>307</v>
      </c>
      <c r="F110" s="245">
        <f>F111</f>
        <v>20828</v>
      </c>
      <c r="G110" s="245">
        <f>G111</f>
        <v>0</v>
      </c>
      <c r="H110" s="245">
        <f>H111</f>
        <v>20828</v>
      </c>
      <c r="I110" s="286"/>
    </row>
    <row r="111" spans="2:9" ht="30.75" customHeight="1" thickBot="1">
      <c r="B111" s="566"/>
      <c r="C111" s="567"/>
      <c r="D111" s="568">
        <v>2030</v>
      </c>
      <c r="E111" s="569" t="s">
        <v>239</v>
      </c>
      <c r="F111" s="570">
        <v>20828</v>
      </c>
      <c r="G111" s="571"/>
      <c r="H111" s="572">
        <f>F111+G111</f>
        <v>20828</v>
      </c>
      <c r="I111" s="573" t="s">
        <v>371</v>
      </c>
    </row>
    <row r="112" spans="2:9" ht="24" customHeight="1" thickBot="1">
      <c r="B112" s="135" t="s">
        <v>138</v>
      </c>
      <c r="C112" s="136"/>
      <c r="D112" s="136"/>
      <c r="E112" s="137" t="s">
        <v>139</v>
      </c>
      <c r="F112" s="315">
        <f>F113</f>
        <v>2450</v>
      </c>
      <c r="G112" s="315">
        <f>G113</f>
        <v>0</v>
      </c>
      <c r="H112" s="315">
        <f>H113</f>
        <v>2450</v>
      </c>
      <c r="I112" s="326"/>
    </row>
    <row r="113" spans="2:9" ht="24" customHeight="1">
      <c r="B113" s="184"/>
      <c r="C113" s="332">
        <v>85311</v>
      </c>
      <c r="D113" s="333"/>
      <c r="E113" s="169" t="s">
        <v>223</v>
      </c>
      <c r="F113" s="266">
        <f>SUM(F114:F114)</f>
        <v>2450</v>
      </c>
      <c r="G113" s="266">
        <f>SUM(G114:G114)</f>
        <v>0</v>
      </c>
      <c r="H113" s="266">
        <f>SUM(H114:H114)</f>
        <v>2450</v>
      </c>
      <c r="I113" s="337"/>
    </row>
    <row r="114" spans="2:9" ht="24" customHeight="1" thickBot="1">
      <c r="B114" s="64"/>
      <c r="C114" s="25"/>
      <c r="D114" s="218" t="s">
        <v>361</v>
      </c>
      <c r="E114" s="188" t="s">
        <v>362</v>
      </c>
      <c r="F114" s="234">
        <v>2450</v>
      </c>
      <c r="G114" s="407"/>
      <c r="H114" s="351">
        <f>F114+G114</f>
        <v>2450</v>
      </c>
      <c r="I114" s="408" t="s">
        <v>363</v>
      </c>
    </row>
    <row r="115" spans="2:9" ht="24" customHeight="1" thickBot="1">
      <c r="B115" s="133" t="s">
        <v>141</v>
      </c>
      <c r="C115" s="129"/>
      <c r="D115" s="129"/>
      <c r="E115" s="130" t="s">
        <v>142</v>
      </c>
      <c r="F115" s="235">
        <f aca="true" t="shared" si="6" ref="F115:H116">F116</f>
        <v>13827</v>
      </c>
      <c r="G115" s="235">
        <f t="shared" si="6"/>
        <v>0</v>
      </c>
      <c r="H115" s="235">
        <f t="shared" si="6"/>
        <v>13827</v>
      </c>
      <c r="I115" s="326"/>
    </row>
    <row r="116" spans="2:9" ht="18" customHeight="1">
      <c r="B116" s="62"/>
      <c r="C116" s="145" t="s">
        <v>369</v>
      </c>
      <c r="D116" s="144"/>
      <c r="E116" s="190" t="s">
        <v>373</v>
      </c>
      <c r="F116" s="236">
        <f t="shared" si="6"/>
        <v>13827</v>
      </c>
      <c r="G116" s="236">
        <f t="shared" si="6"/>
        <v>0</v>
      </c>
      <c r="H116" s="236">
        <f t="shared" si="6"/>
        <v>13827</v>
      </c>
      <c r="I116" s="366"/>
    </row>
    <row r="117" spans="2:9" ht="31.5" customHeight="1" thickBot="1">
      <c r="B117" s="359"/>
      <c r="C117" s="360"/>
      <c r="D117" s="15">
        <v>2030</v>
      </c>
      <c r="E117" s="191" t="s">
        <v>239</v>
      </c>
      <c r="F117" s="237">
        <v>13827</v>
      </c>
      <c r="G117" s="362"/>
      <c r="H117" s="264">
        <f>F117+G117</f>
        <v>13827</v>
      </c>
      <c r="I117" s="387" t="s">
        <v>372</v>
      </c>
    </row>
    <row r="118" spans="2:9" ht="18" customHeight="1" thickBot="1">
      <c r="B118" s="124">
        <v>855</v>
      </c>
      <c r="C118" s="122"/>
      <c r="D118" s="122"/>
      <c r="E118" s="201" t="s">
        <v>278</v>
      </c>
      <c r="F118" s="232">
        <f>F119+F122+F126+F128+F130</f>
        <v>14190266</v>
      </c>
      <c r="G118" s="232">
        <f>G119+G122+G126+G128+G130</f>
        <v>5000</v>
      </c>
      <c r="H118" s="232">
        <f>H119+H122+H126+H128+H130</f>
        <v>14195266</v>
      </c>
      <c r="I118" s="268"/>
    </row>
    <row r="119" spans="2:9" ht="18" customHeight="1">
      <c r="B119" s="178"/>
      <c r="C119" s="109">
        <v>85501</v>
      </c>
      <c r="D119" s="179"/>
      <c r="E119" s="195" t="s">
        <v>279</v>
      </c>
      <c r="F119" s="233">
        <f>F120+F121</f>
        <v>10390620</v>
      </c>
      <c r="G119" s="233">
        <f>G120+G121</f>
        <v>0</v>
      </c>
      <c r="H119" s="233">
        <f>H120+H121</f>
        <v>10390620</v>
      </c>
      <c r="I119" s="285"/>
    </row>
    <row r="120" spans="2:9" ht="18" customHeight="1">
      <c r="B120" s="214"/>
      <c r="C120" s="110"/>
      <c r="D120" s="218" t="s">
        <v>312</v>
      </c>
      <c r="E120" s="188" t="s">
        <v>318</v>
      </c>
      <c r="F120" s="246">
        <v>6000</v>
      </c>
      <c r="G120" s="263"/>
      <c r="H120" s="351">
        <f>F120+G120</f>
        <v>6000</v>
      </c>
      <c r="I120" s="286"/>
    </row>
    <row r="121" spans="2:9" ht="48">
      <c r="B121" s="62"/>
      <c r="C121" s="215"/>
      <c r="D121" s="15">
        <v>2060</v>
      </c>
      <c r="E121" s="78" t="s">
        <v>280</v>
      </c>
      <c r="F121" s="239">
        <v>10384620</v>
      </c>
      <c r="G121" s="263"/>
      <c r="H121" s="351">
        <f>F121+G121</f>
        <v>10384620</v>
      </c>
      <c r="I121" s="286"/>
    </row>
    <row r="122" spans="2:9" ht="38.25">
      <c r="B122" s="62"/>
      <c r="C122" s="110">
        <v>85502</v>
      </c>
      <c r="D122" s="111"/>
      <c r="E122" s="196" t="s">
        <v>205</v>
      </c>
      <c r="F122" s="240">
        <f>F123+F124+F125</f>
        <v>3766381</v>
      </c>
      <c r="G122" s="240">
        <f>G123+G124+G125</f>
        <v>5000</v>
      </c>
      <c r="H122" s="240">
        <f>H123+H124+H125</f>
        <v>3771381</v>
      </c>
      <c r="I122" s="286"/>
    </row>
    <row r="123" spans="2:9" ht="18" customHeight="1">
      <c r="B123" s="62"/>
      <c r="C123" s="110"/>
      <c r="D123" s="218" t="s">
        <v>312</v>
      </c>
      <c r="E123" s="188" t="s">
        <v>318</v>
      </c>
      <c r="F123" s="246">
        <v>6000</v>
      </c>
      <c r="G123" s="341">
        <v>5000</v>
      </c>
      <c r="H123" s="264">
        <f>F123+G123</f>
        <v>11000</v>
      </c>
      <c r="I123" s="366" t="s">
        <v>378</v>
      </c>
    </row>
    <row r="124" spans="2:9" ht="36">
      <c r="B124" s="62"/>
      <c r="C124" s="110"/>
      <c r="D124" s="15">
        <v>2010</v>
      </c>
      <c r="E124" s="78" t="s">
        <v>241</v>
      </c>
      <c r="F124" s="239">
        <v>3754381</v>
      </c>
      <c r="G124" s="263"/>
      <c r="H124" s="264">
        <f>F124+G124</f>
        <v>3754381</v>
      </c>
      <c r="I124" s="286"/>
    </row>
    <row r="125" spans="2:9" ht="36">
      <c r="B125" s="62"/>
      <c r="C125" s="23"/>
      <c r="D125" s="15">
        <v>2360</v>
      </c>
      <c r="E125" s="78" t="s">
        <v>242</v>
      </c>
      <c r="F125" s="239">
        <v>6000</v>
      </c>
      <c r="G125" s="263"/>
      <c r="H125" s="264">
        <f>F125+G125</f>
        <v>6000</v>
      </c>
      <c r="I125" s="286"/>
    </row>
    <row r="126" spans="2:9" ht="18" customHeight="1">
      <c r="B126" s="62"/>
      <c r="C126" s="110">
        <v>85503</v>
      </c>
      <c r="D126" s="111"/>
      <c r="E126" s="196" t="s">
        <v>364</v>
      </c>
      <c r="F126" s="240">
        <f>F127</f>
        <v>1000</v>
      </c>
      <c r="G126" s="240">
        <f>G127</f>
        <v>0</v>
      </c>
      <c r="H126" s="240">
        <f>H127</f>
        <v>1000</v>
      </c>
      <c r="I126" s="286"/>
    </row>
    <row r="127" spans="2:9" ht="33" customHeight="1">
      <c r="B127" s="62"/>
      <c r="C127" s="361"/>
      <c r="D127" s="15">
        <v>2010</v>
      </c>
      <c r="E127" s="78" t="s">
        <v>241</v>
      </c>
      <c r="F127" s="239">
        <v>1000</v>
      </c>
      <c r="G127" s="292"/>
      <c r="H127" s="264">
        <f>F127+G127</f>
        <v>1000</v>
      </c>
      <c r="I127" s="293" t="s">
        <v>365</v>
      </c>
    </row>
    <row r="128" spans="2:9" ht="15" customHeight="1">
      <c r="B128" s="62"/>
      <c r="C128" s="213" t="s">
        <v>310</v>
      </c>
      <c r="D128" s="104"/>
      <c r="E128" s="120" t="s">
        <v>218</v>
      </c>
      <c r="F128" s="240">
        <f>F129</f>
        <v>1240</v>
      </c>
      <c r="G128" s="240">
        <f>G129</f>
        <v>0</v>
      </c>
      <c r="H128" s="240">
        <f>H129</f>
        <v>1240</v>
      </c>
      <c r="I128" s="286"/>
    </row>
    <row r="129" spans="2:9" ht="36">
      <c r="B129" s="62"/>
      <c r="C129" s="23"/>
      <c r="D129" s="15">
        <v>2010</v>
      </c>
      <c r="E129" s="78" t="s">
        <v>241</v>
      </c>
      <c r="F129" s="239">
        <v>1240</v>
      </c>
      <c r="G129" s="292"/>
      <c r="H129" s="351">
        <f>F129+G129</f>
        <v>1240</v>
      </c>
      <c r="I129" s="293" t="s">
        <v>355</v>
      </c>
    </row>
    <row r="130" spans="2:9" ht="57" customHeight="1">
      <c r="B130" s="62"/>
      <c r="C130" s="110">
        <v>85513</v>
      </c>
      <c r="D130" s="15"/>
      <c r="E130" s="196" t="s">
        <v>322</v>
      </c>
      <c r="F130" s="240">
        <f>F131</f>
        <v>31025</v>
      </c>
      <c r="G130" s="240">
        <f>G131</f>
        <v>0</v>
      </c>
      <c r="H130" s="240">
        <f>H131</f>
        <v>31025</v>
      </c>
      <c r="I130" s="286"/>
    </row>
    <row r="131" spans="2:9" ht="36.75" thickBot="1">
      <c r="B131" s="64"/>
      <c r="C131" s="25"/>
      <c r="D131" s="18">
        <v>2010</v>
      </c>
      <c r="E131" s="79" t="s">
        <v>241</v>
      </c>
      <c r="F131" s="234">
        <v>31025</v>
      </c>
      <c r="G131" s="271"/>
      <c r="H131" s="264">
        <f>F131+G131</f>
        <v>31025</v>
      </c>
      <c r="I131" s="284"/>
    </row>
    <row r="132" spans="2:9" ht="27" customHeight="1" thickBot="1">
      <c r="B132" s="124">
        <v>900</v>
      </c>
      <c r="C132" s="122"/>
      <c r="D132" s="122"/>
      <c r="E132" s="194" t="s">
        <v>42</v>
      </c>
      <c r="F132" s="247">
        <f>F133+F137+F139</f>
        <v>976000</v>
      </c>
      <c r="G132" s="247">
        <f>G133+G137+G139</f>
        <v>100500</v>
      </c>
      <c r="H132" s="247">
        <f>H133+H137+H139</f>
        <v>1076500</v>
      </c>
      <c r="I132" s="268"/>
    </row>
    <row r="133" spans="2:9" ht="15.75" customHeight="1">
      <c r="B133" s="178"/>
      <c r="C133" s="118" t="s">
        <v>157</v>
      </c>
      <c r="D133" s="119"/>
      <c r="E133" s="195" t="s">
        <v>351</v>
      </c>
      <c r="F133" s="233">
        <f>F134+F135+F136</f>
        <v>956000</v>
      </c>
      <c r="G133" s="233">
        <f>G134+G135+G136</f>
        <v>0</v>
      </c>
      <c r="H133" s="233">
        <f>H134+H135+H136</f>
        <v>956000</v>
      </c>
      <c r="I133" s="285"/>
    </row>
    <row r="134" spans="2:9" ht="27" customHeight="1">
      <c r="B134" s="214"/>
      <c r="C134" s="215"/>
      <c r="D134" s="14" t="s">
        <v>29</v>
      </c>
      <c r="E134" s="191" t="s">
        <v>236</v>
      </c>
      <c r="F134" s="246">
        <v>950000</v>
      </c>
      <c r="G134" s="261"/>
      <c r="H134" s="351">
        <f>F134+G134</f>
        <v>950000</v>
      </c>
      <c r="I134" s="286"/>
    </row>
    <row r="135" spans="2:9" ht="24">
      <c r="B135" s="214"/>
      <c r="C135" s="215"/>
      <c r="D135" s="14" t="s">
        <v>313</v>
      </c>
      <c r="E135" s="191" t="s">
        <v>314</v>
      </c>
      <c r="F135" s="241">
        <v>5000</v>
      </c>
      <c r="G135" s="261"/>
      <c r="H135" s="264">
        <f>F135+G135</f>
        <v>5000</v>
      </c>
      <c r="I135" s="286"/>
    </row>
    <row r="136" spans="2:9" ht="15.75" customHeight="1">
      <c r="B136" s="214"/>
      <c r="C136" s="215"/>
      <c r="D136" s="14" t="s">
        <v>194</v>
      </c>
      <c r="E136" s="203" t="s">
        <v>276</v>
      </c>
      <c r="F136" s="241">
        <v>1000</v>
      </c>
      <c r="G136" s="261"/>
      <c r="H136" s="351">
        <f>F136+G136</f>
        <v>1000</v>
      </c>
      <c r="I136" s="286"/>
    </row>
    <row r="137" spans="2:9" ht="28.5" customHeight="1">
      <c r="B137" s="99"/>
      <c r="C137" s="110">
        <v>90019</v>
      </c>
      <c r="D137" s="189"/>
      <c r="E137" s="196" t="s">
        <v>189</v>
      </c>
      <c r="F137" s="240">
        <f>F138</f>
        <v>20000</v>
      </c>
      <c r="G137" s="240">
        <f>G138</f>
        <v>0</v>
      </c>
      <c r="H137" s="240">
        <f>H138</f>
        <v>20000</v>
      </c>
      <c r="I137" s="286"/>
    </row>
    <row r="138" spans="2:9" ht="17.25" customHeight="1">
      <c r="B138" s="99"/>
      <c r="C138" s="100"/>
      <c r="D138" s="14" t="s">
        <v>15</v>
      </c>
      <c r="E138" s="191" t="s">
        <v>243</v>
      </c>
      <c r="F138" s="241">
        <v>20000</v>
      </c>
      <c r="G138" s="261"/>
      <c r="H138" s="351">
        <f>F138+G138</f>
        <v>20000</v>
      </c>
      <c r="I138" s="286"/>
    </row>
    <row r="139" spans="2:9" ht="17.25" customHeight="1">
      <c r="B139" s="99"/>
      <c r="C139" s="145" t="s">
        <v>330</v>
      </c>
      <c r="D139" s="154"/>
      <c r="E139" s="120" t="s">
        <v>331</v>
      </c>
      <c r="F139" s="240">
        <f>F140</f>
        <v>0</v>
      </c>
      <c r="G139" s="240">
        <f>G140</f>
        <v>100500</v>
      </c>
      <c r="H139" s="240">
        <f>H140</f>
        <v>100500</v>
      </c>
      <c r="I139" s="286"/>
    </row>
    <row r="140" spans="2:9" ht="24" customHeight="1" thickBot="1">
      <c r="B140" s="561"/>
      <c r="C140" s="562"/>
      <c r="D140" s="564">
        <v>2440</v>
      </c>
      <c r="E140" s="222" t="s">
        <v>530</v>
      </c>
      <c r="F140" s="563">
        <v>0</v>
      </c>
      <c r="G140" s="563">
        <v>100500</v>
      </c>
      <c r="H140" s="351">
        <f>F140+G140</f>
        <v>100500</v>
      </c>
      <c r="I140" s="565" t="s">
        <v>531</v>
      </c>
    </row>
    <row r="141" spans="2:9" ht="20.25" customHeight="1" thickBot="1">
      <c r="B141" s="126" t="s">
        <v>71</v>
      </c>
      <c r="C141" s="127"/>
      <c r="D141" s="128"/>
      <c r="E141" s="197" t="s">
        <v>72</v>
      </c>
      <c r="F141" s="248">
        <f>F142</f>
        <v>15000</v>
      </c>
      <c r="G141" s="248">
        <f>G142</f>
        <v>0</v>
      </c>
      <c r="H141" s="248">
        <f>H142</f>
        <v>15000</v>
      </c>
      <c r="I141" s="268"/>
    </row>
    <row r="142" spans="2:9" ht="16.5" customHeight="1">
      <c r="B142" s="65"/>
      <c r="C142" s="118" t="s">
        <v>151</v>
      </c>
      <c r="D142" s="119"/>
      <c r="E142" s="198" t="s">
        <v>41</v>
      </c>
      <c r="F142" s="249">
        <f>F143+F144</f>
        <v>15000</v>
      </c>
      <c r="G142" s="249">
        <f>G143+G144</f>
        <v>0</v>
      </c>
      <c r="H142" s="249">
        <f>H143+H144</f>
        <v>15000</v>
      </c>
      <c r="I142" s="285"/>
    </row>
    <row r="143" spans="2:9" ht="16.5" customHeight="1">
      <c r="B143" s="62"/>
      <c r="C143" s="145"/>
      <c r="D143" s="14" t="s">
        <v>15</v>
      </c>
      <c r="E143" s="191" t="s">
        <v>243</v>
      </c>
      <c r="F143" s="250">
        <v>5000</v>
      </c>
      <c r="G143" s="263"/>
      <c r="H143" s="264">
        <f>F143+G143</f>
        <v>5000</v>
      </c>
      <c r="I143" s="286"/>
    </row>
    <row r="144" spans="2:9" ht="20.25" customHeight="1" thickBot="1">
      <c r="B144" s="64"/>
      <c r="C144" s="185"/>
      <c r="D144" s="11" t="s">
        <v>8</v>
      </c>
      <c r="E144" s="207" t="s">
        <v>274</v>
      </c>
      <c r="F144" s="272">
        <v>10000</v>
      </c>
      <c r="G144" s="271"/>
      <c r="H144" s="264">
        <f>F144+G144</f>
        <v>10000</v>
      </c>
      <c r="I144" s="284"/>
    </row>
    <row r="145" spans="2:9" ht="18" customHeight="1" thickBot="1">
      <c r="B145" s="126" t="s">
        <v>75</v>
      </c>
      <c r="C145" s="129"/>
      <c r="D145" s="129"/>
      <c r="E145" s="192" t="s">
        <v>195</v>
      </c>
      <c r="F145" s="251">
        <f aca="true" t="shared" si="7" ref="F145:H146">F146</f>
        <v>30000</v>
      </c>
      <c r="G145" s="251">
        <f t="shared" si="7"/>
        <v>0</v>
      </c>
      <c r="H145" s="251">
        <f t="shared" si="7"/>
        <v>30000</v>
      </c>
      <c r="I145" s="268"/>
    </row>
    <row r="146" spans="2:9" ht="15.75" customHeight="1">
      <c r="B146" s="65"/>
      <c r="C146" s="212" t="s">
        <v>304</v>
      </c>
      <c r="D146" s="160"/>
      <c r="E146" s="198" t="s">
        <v>41</v>
      </c>
      <c r="F146" s="252">
        <f t="shared" si="7"/>
        <v>30000</v>
      </c>
      <c r="G146" s="252">
        <f t="shared" si="7"/>
        <v>0</v>
      </c>
      <c r="H146" s="252">
        <f t="shared" si="7"/>
        <v>30000</v>
      </c>
      <c r="I146" s="285"/>
    </row>
    <row r="147" spans="2:9" ht="20.25" customHeight="1">
      <c r="B147" s="65"/>
      <c r="C147" s="118"/>
      <c r="D147" s="14" t="s">
        <v>8</v>
      </c>
      <c r="E147" s="191" t="s">
        <v>274</v>
      </c>
      <c r="F147" s="253">
        <v>30000</v>
      </c>
      <c r="G147" s="263"/>
      <c r="H147" s="264">
        <f>F147+G147</f>
        <v>30000</v>
      </c>
      <c r="I147" s="286"/>
    </row>
    <row r="148" spans="2:9" s="21" customFormat="1" ht="4.5" customHeight="1" thickBot="1">
      <c r="B148" s="287"/>
      <c r="C148" s="288"/>
      <c r="D148" s="288"/>
      <c r="E148" s="288"/>
      <c r="F148" s="289"/>
      <c r="G148" s="290"/>
      <c r="H148" s="290"/>
      <c r="I148" s="291"/>
    </row>
    <row r="149" spans="2:9" s="21" customFormat="1" ht="19.5" customHeight="1" thickBot="1">
      <c r="B149" s="132" t="s">
        <v>43</v>
      </c>
      <c r="C149" s="28"/>
      <c r="D149" s="29"/>
      <c r="E149" s="131"/>
      <c r="F149" s="232">
        <f>F11+F14+F17+F20+F26+F35+F40+F71+F79+F98+F112+F115+F118+F132+F141+F145</f>
        <v>42312151.019999996</v>
      </c>
      <c r="G149" s="232">
        <f>G11+G14+G17+G20+G26+G35+G40+G71+G79+G98+G112+G115+G118+G132+G141+G145</f>
        <v>141957</v>
      </c>
      <c r="H149" s="232">
        <f>H11+H14+H17+H20+H26+H35+H40+H71+H79+H98+H112+H115+H118+H132+H141+H145</f>
        <v>42454108.019999996</v>
      </c>
      <c r="I149" s="270"/>
    </row>
    <row r="150" spans="3:6" ht="12.75">
      <c r="C150" s="30"/>
      <c r="D150" s="31"/>
      <c r="E150" s="30"/>
      <c r="F150" s="30"/>
    </row>
    <row r="151" spans="3:6" ht="12.75">
      <c r="C151" s="30"/>
      <c r="D151" s="31"/>
      <c r="E151" s="30"/>
      <c r="F151" s="30"/>
    </row>
    <row r="152" spans="3:6" ht="12.75">
      <c r="C152" s="30"/>
      <c r="D152" s="31"/>
      <c r="E152" s="30"/>
      <c r="F152" s="30"/>
    </row>
    <row r="153" spans="3:6" ht="12.75">
      <c r="C153" s="30"/>
      <c r="D153" s="31"/>
      <c r="E153" s="30"/>
      <c r="F153" s="30"/>
    </row>
    <row r="154" spans="3:6" ht="12.75">
      <c r="C154" s="30"/>
      <c r="D154" s="31"/>
      <c r="E154" s="30"/>
      <c r="F154" s="30"/>
    </row>
    <row r="155" spans="3:6" ht="12.75">
      <c r="C155" s="30"/>
      <c r="D155" s="31"/>
      <c r="E155" s="30"/>
      <c r="F155" s="30"/>
    </row>
    <row r="156" spans="3:6" ht="12.75">
      <c r="C156" s="30"/>
      <c r="D156" s="31"/>
      <c r="E156" s="30"/>
      <c r="F156" s="30"/>
    </row>
    <row r="157" spans="3:6" ht="12.75">
      <c r="C157" s="30"/>
      <c r="D157" s="31"/>
      <c r="E157" s="30"/>
      <c r="F157" s="30"/>
    </row>
    <row r="158" spans="3:6" ht="12.75">
      <c r="C158" s="30"/>
      <c r="D158" s="31"/>
      <c r="E158" s="30"/>
      <c r="F158" s="30"/>
    </row>
    <row r="159" spans="3:6" ht="12.75">
      <c r="C159" s="30"/>
      <c r="D159" s="31"/>
      <c r="E159" s="30"/>
      <c r="F159" s="30"/>
    </row>
    <row r="160" spans="3:6" ht="12.75">
      <c r="C160" s="30"/>
      <c r="D160" s="31"/>
      <c r="E160" s="30"/>
      <c r="F160" s="30"/>
    </row>
    <row r="161" spans="3:6" ht="12.75">
      <c r="C161" s="30"/>
      <c r="D161" s="31"/>
      <c r="E161" s="30"/>
      <c r="F161" s="30"/>
    </row>
    <row r="162" spans="3:6" ht="18.75" customHeight="1">
      <c r="C162" s="30"/>
      <c r="D162" s="31"/>
      <c r="E162" s="30"/>
      <c r="F162" s="30"/>
    </row>
    <row r="163" spans="3:6" ht="18.75" customHeight="1">
      <c r="C163" s="30"/>
      <c r="D163" s="31"/>
      <c r="E163" s="30"/>
      <c r="F163" s="30"/>
    </row>
    <row r="164" spans="3:6" ht="18.75" customHeight="1">
      <c r="C164" s="30"/>
      <c r="D164" s="31"/>
      <c r="E164" s="30"/>
      <c r="F164" s="30"/>
    </row>
    <row r="165" spans="3:6" ht="18.75" customHeight="1">
      <c r="C165" s="30"/>
      <c r="D165" s="31"/>
      <c r="E165" s="30"/>
      <c r="F165" s="30"/>
    </row>
    <row r="166" spans="3:6" ht="18.75" customHeight="1">
      <c r="C166" s="30"/>
      <c r="D166" s="31"/>
      <c r="E166" s="30"/>
      <c r="F166" s="30"/>
    </row>
    <row r="167" spans="3:6" ht="18.75" customHeight="1">
      <c r="C167" s="30"/>
      <c r="D167" s="31"/>
      <c r="E167" s="30"/>
      <c r="F167" s="30"/>
    </row>
    <row r="168" spans="3:6" ht="18.75" customHeight="1">
      <c r="C168" s="30"/>
      <c r="D168" s="31"/>
      <c r="E168" s="30"/>
      <c r="F168" s="30"/>
    </row>
    <row r="169" spans="3:6" ht="18.75" customHeight="1">
      <c r="C169" s="30"/>
      <c r="D169" s="31"/>
      <c r="E169" s="30"/>
      <c r="F169" s="30"/>
    </row>
    <row r="170" spans="3:6" ht="18.75" customHeight="1">
      <c r="C170" s="30"/>
      <c r="D170" s="31"/>
      <c r="E170" s="30"/>
      <c r="F170" s="30"/>
    </row>
    <row r="171" spans="3:6" ht="18.75" customHeight="1">
      <c r="C171" s="30"/>
      <c r="D171" s="31"/>
      <c r="E171" s="30"/>
      <c r="F171" s="30"/>
    </row>
    <row r="172" spans="3:6" ht="18.75" customHeight="1">
      <c r="C172" s="30"/>
      <c r="D172" s="31"/>
      <c r="E172" s="30"/>
      <c r="F172" s="30"/>
    </row>
    <row r="173" spans="3:6" ht="18.75" customHeight="1">
      <c r="C173" s="30"/>
      <c r="D173" s="31"/>
      <c r="E173" s="30"/>
      <c r="F173" s="30"/>
    </row>
    <row r="174" spans="3:6" ht="18.75" customHeight="1">
      <c r="C174" s="30"/>
      <c r="D174" s="31"/>
      <c r="E174" s="30"/>
      <c r="F174" s="30"/>
    </row>
    <row r="175" spans="3:6" ht="18.75" customHeight="1">
      <c r="C175" s="30"/>
      <c r="D175" s="31"/>
      <c r="E175" s="30"/>
      <c r="F175" s="30"/>
    </row>
    <row r="176" spans="3:6" ht="18.75" customHeight="1">
      <c r="C176" s="30"/>
      <c r="D176" s="31"/>
      <c r="E176" s="30"/>
      <c r="F176" s="30"/>
    </row>
    <row r="177" spans="3:6" ht="18.75" customHeight="1">
      <c r="C177" s="30"/>
      <c r="D177" s="31"/>
      <c r="E177" s="30"/>
      <c r="F177" s="30"/>
    </row>
    <row r="178" spans="2:6" ht="18.75" customHeight="1">
      <c r="B178" s="32"/>
      <c r="C178" s="30"/>
      <c r="D178" s="31"/>
      <c r="E178" s="30"/>
      <c r="F178" s="30"/>
    </row>
    <row r="179" spans="3:6" ht="18.75" customHeight="1">
      <c r="C179" s="33"/>
      <c r="D179" s="31"/>
      <c r="E179" s="30"/>
      <c r="F179" s="30"/>
    </row>
    <row r="180" spans="3:6" ht="18.75" customHeight="1">
      <c r="C180" s="30"/>
      <c r="D180" s="31"/>
      <c r="E180" s="30"/>
      <c r="F180" s="30"/>
    </row>
    <row r="181" spans="3:8" ht="18.75" customHeight="1">
      <c r="C181" s="30"/>
      <c r="D181" s="31"/>
      <c r="F181" s="30"/>
      <c r="H181" s="226"/>
    </row>
    <row r="182" spans="3:8" ht="18.75" customHeight="1">
      <c r="C182" s="30"/>
      <c r="D182" s="31"/>
      <c r="F182" s="30"/>
      <c r="H182" s="226"/>
    </row>
    <row r="183" spans="3:8" ht="18.75" customHeight="1">
      <c r="C183" s="30"/>
      <c r="D183" s="31"/>
      <c r="F183" s="30"/>
      <c r="H183" s="226"/>
    </row>
    <row r="184" spans="3:8" ht="18.75" customHeight="1">
      <c r="C184" s="30"/>
      <c r="D184" s="31"/>
      <c r="F184" s="30"/>
      <c r="H184" s="226"/>
    </row>
    <row r="185" spans="3:8" ht="18.75" customHeight="1">
      <c r="C185" s="30"/>
      <c r="D185" s="31"/>
      <c r="E185" s="30"/>
      <c r="F185" s="30"/>
      <c r="H185" s="392"/>
    </row>
    <row r="186" spans="3:6" ht="12.75">
      <c r="C186" s="30"/>
      <c r="D186" s="31"/>
      <c r="E186" s="30"/>
      <c r="F186" s="30"/>
    </row>
    <row r="187" spans="3:6" ht="12.75">
      <c r="C187" s="30"/>
      <c r="D187" s="31"/>
      <c r="E187" s="30"/>
      <c r="F187" s="30"/>
    </row>
    <row r="188" spans="3:6" ht="12.75">
      <c r="C188" s="30"/>
      <c r="D188" s="31"/>
      <c r="E188" s="30"/>
      <c r="F188" s="30"/>
    </row>
    <row r="189" spans="3:6" ht="12.75">
      <c r="C189" s="30"/>
      <c r="D189" s="31"/>
      <c r="E189" s="30"/>
      <c r="F189" s="30"/>
    </row>
    <row r="190" spans="3:6" ht="12.75">
      <c r="C190" s="30"/>
      <c r="D190" s="31"/>
      <c r="E190" s="30"/>
      <c r="F190" s="30"/>
    </row>
    <row r="191" spans="3:6" ht="12.75">
      <c r="C191" s="30"/>
      <c r="D191" s="31"/>
      <c r="E191" s="30"/>
      <c r="F191" s="30"/>
    </row>
    <row r="192" spans="3:6" ht="12.75">
      <c r="C192" s="30"/>
      <c r="D192" s="31"/>
      <c r="E192" s="30"/>
      <c r="F192" s="30"/>
    </row>
    <row r="193" spans="3:6" ht="12.75">
      <c r="C193" s="30"/>
      <c r="D193" s="31"/>
      <c r="E193" s="30"/>
      <c r="F193" s="30"/>
    </row>
    <row r="194" spans="3:6" ht="12.75">
      <c r="C194" s="30"/>
      <c r="D194" s="31"/>
      <c r="E194" s="30"/>
      <c r="F194" s="30"/>
    </row>
    <row r="195" spans="3:6" ht="12.75">
      <c r="C195" s="30"/>
      <c r="D195" s="31"/>
      <c r="E195" s="30"/>
      <c r="F195" s="30"/>
    </row>
    <row r="196" spans="3:6" ht="12.75">
      <c r="C196" s="30"/>
      <c r="D196" s="31"/>
      <c r="E196" s="30"/>
      <c r="F196" s="30"/>
    </row>
    <row r="197" spans="3:6" ht="12.75">
      <c r="C197" s="30"/>
      <c r="D197" s="31"/>
      <c r="E197" s="30"/>
      <c r="F197" s="30"/>
    </row>
    <row r="198" spans="3:6" ht="12.75">
      <c r="C198" s="30"/>
      <c r="D198" s="31"/>
      <c r="E198" s="30"/>
      <c r="F198" s="30"/>
    </row>
    <row r="199" spans="3:6" ht="12.75">
      <c r="C199" s="30"/>
      <c r="D199" s="31"/>
      <c r="E199" s="30"/>
      <c r="F199" s="30"/>
    </row>
    <row r="200" spans="3:6" ht="12.75">
      <c r="C200" s="30"/>
      <c r="D200" s="31"/>
      <c r="E200" s="30"/>
      <c r="F200" s="30"/>
    </row>
    <row r="201" spans="3:6" ht="12.75">
      <c r="C201" s="30"/>
      <c r="D201" s="31"/>
      <c r="E201" s="30"/>
      <c r="F201" s="30"/>
    </row>
    <row r="202" spans="3:6" ht="12.75">
      <c r="C202" s="30"/>
      <c r="D202" s="31"/>
      <c r="E202" s="30"/>
      <c r="F202" s="30"/>
    </row>
    <row r="203" spans="3:6" ht="12.75">
      <c r="C203" s="30"/>
      <c r="D203" s="31"/>
      <c r="E203" s="30"/>
      <c r="F203" s="30"/>
    </row>
    <row r="204" spans="3:6" ht="12.75">
      <c r="C204" s="30"/>
      <c r="D204" s="31"/>
      <c r="E204" s="30"/>
      <c r="F204" s="30"/>
    </row>
    <row r="205" spans="3:6" ht="12.75">
      <c r="C205" s="30"/>
      <c r="D205" s="31"/>
      <c r="E205" s="30"/>
      <c r="F205" s="30"/>
    </row>
    <row r="206" spans="3:6" ht="12.75">
      <c r="C206" s="30"/>
      <c r="D206" s="31"/>
      <c r="E206" s="30"/>
      <c r="F206" s="30"/>
    </row>
    <row r="207" spans="3:6" ht="12.75">
      <c r="C207" s="30"/>
      <c r="D207" s="31"/>
      <c r="E207" s="30"/>
      <c r="F207" s="30"/>
    </row>
    <row r="208" spans="3:6" ht="12.75">
      <c r="C208" s="30"/>
      <c r="D208" s="31"/>
      <c r="E208" s="30"/>
      <c r="F208" s="30"/>
    </row>
    <row r="209" spans="3:6" ht="12.75">
      <c r="C209" s="30"/>
      <c r="D209" s="31"/>
      <c r="E209" s="30"/>
      <c r="F209" s="30"/>
    </row>
    <row r="210" spans="3:6" ht="12.75">
      <c r="C210" s="30"/>
      <c r="D210" s="31"/>
      <c r="E210" s="30"/>
      <c r="F210" s="30"/>
    </row>
    <row r="211" spans="3:6" ht="12.75">
      <c r="C211" s="30"/>
      <c r="D211" s="31"/>
      <c r="E211" s="30"/>
      <c r="F211" s="30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.8515625" style="30" customWidth="1"/>
    <col min="2" max="2" width="5.00390625" style="30" customWidth="1"/>
    <col min="3" max="3" width="7.421875" style="30" customWidth="1"/>
    <col min="4" max="4" width="6.140625" style="30" customWidth="1"/>
    <col min="5" max="5" width="52.8515625" style="30" customWidth="1"/>
    <col min="6" max="6" width="17.28125" style="30" customWidth="1"/>
    <col min="7" max="7" width="14.28125" style="30" customWidth="1"/>
    <col min="8" max="8" width="16.8515625" style="30" customWidth="1"/>
    <col min="9" max="9" width="27.140625" style="30" customWidth="1"/>
    <col min="10" max="10" width="2.00390625" style="30" customWidth="1"/>
    <col min="11" max="16384" width="9.140625" style="30" customWidth="1"/>
  </cols>
  <sheetData>
    <row r="1" ht="12.75">
      <c r="H1" s="98" t="s">
        <v>356</v>
      </c>
    </row>
    <row r="2" spans="3:8" ht="12.75">
      <c r="C2" s="95"/>
      <c r="H2" s="98" t="s">
        <v>532</v>
      </c>
    </row>
    <row r="3" ht="12.75">
      <c r="H3" s="98" t="s">
        <v>481</v>
      </c>
    </row>
    <row r="4" ht="18.75">
      <c r="E4" s="92"/>
    </row>
    <row r="5" ht="13.5" customHeight="1">
      <c r="E5" s="96"/>
    </row>
    <row r="6" spans="5:7" ht="18">
      <c r="E6" s="591" t="s">
        <v>483</v>
      </c>
      <c r="F6" s="591"/>
      <c r="G6" s="591"/>
    </row>
    <row r="7" ht="10.5" customHeight="1" thickBot="1">
      <c r="F7" s="66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44</v>
      </c>
      <c r="F8" s="294" t="s">
        <v>332</v>
      </c>
      <c r="G8" s="320" t="s">
        <v>352</v>
      </c>
      <c r="H8" s="322" t="s">
        <v>353</v>
      </c>
      <c r="I8" s="321" t="s">
        <v>354</v>
      </c>
      <c r="J8" s="34"/>
      <c r="K8" s="34"/>
      <c r="L8" s="34"/>
    </row>
    <row r="9" spans="2:12" ht="8.25" customHeight="1" thickBot="1">
      <c r="B9" s="83">
        <v>1</v>
      </c>
      <c r="C9" s="84">
        <v>2</v>
      </c>
      <c r="D9" s="85">
        <v>3</v>
      </c>
      <c r="E9" s="86">
        <v>4</v>
      </c>
      <c r="F9" s="295">
        <v>5</v>
      </c>
      <c r="G9" s="324">
        <v>6</v>
      </c>
      <c r="H9" s="324">
        <v>7</v>
      </c>
      <c r="I9" s="336">
        <v>8</v>
      </c>
      <c r="J9" s="34"/>
      <c r="K9" s="34"/>
      <c r="L9" s="34"/>
    </row>
    <row r="10" spans="2:12" ht="18" customHeight="1" thickBot="1">
      <c r="B10" s="133" t="s">
        <v>65</v>
      </c>
      <c r="C10" s="129"/>
      <c r="D10" s="129"/>
      <c r="E10" s="130" t="s">
        <v>66</v>
      </c>
      <c r="F10" s="296">
        <f>F11+F14+F16+F18</f>
        <v>989015.02</v>
      </c>
      <c r="G10" s="296">
        <f>G11+G14+G16+G18</f>
        <v>0</v>
      </c>
      <c r="H10" s="296">
        <f>H11+H14+H16+H18</f>
        <v>989015.02</v>
      </c>
      <c r="I10" s="326"/>
      <c r="J10" s="34"/>
      <c r="K10" s="34"/>
      <c r="L10" s="34"/>
    </row>
    <row r="11" spans="2:12" ht="15" customHeight="1">
      <c r="B11" s="76"/>
      <c r="C11" s="143" t="s">
        <v>155</v>
      </c>
      <c r="D11" s="118"/>
      <c r="E11" s="120" t="s">
        <v>207</v>
      </c>
      <c r="F11" s="325">
        <f>F12+F13</f>
        <v>40000</v>
      </c>
      <c r="G11" s="325">
        <f>G12+G13</f>
        <v>0</v>
      </c>
      <c r="H11" s="325">
        <f>H12+H13</f>
        <v>40000</v>
      </c>
      <c r="I11" s="337"/>
      <c r="J11" s="34"/>
      <c r="K11" s="34"/>
      <c r="L11" s="34"/>
    </row>
    <row r="12" spans="2:12" ht="15" customHeight="1">
      <c r="B12" s="72"/>
      <c r="C12" s="143"/>
      <c r="D12" s="43" t="s">
        <v>80</v>
      </c>
      <c r="E12" s="26" t="s">
        <v>260</v>
      </c>
      <c r="F12" s="298">
        <v>10000</v>
      </c>
      <c r="G12" s="27"/>
      <c r="H12" s="323">
        <f>F12+G12</f>
        <v>10000</v>
      </c>
      <c r="I12" s="338"/>
      <c r="J12" s="34"/>
      <c r="K12" s="34"/>
      <c r="L12" s="34"/>
    </row>
    <row r="13" spans="2:12" ht="15" customHeight="1">
      <c r="B13" s="73"/>
      <c r="C13" s="74"/>
      <c r="D13" s="43" t="s">
        <v>53</v>
      </c>
      <c r="E13" s="26" t="s">
        <v>320</v>
      </c>
      <c r="F13" s="298">
        <v>30000</v>
      </c>
      <c r="G13" s="27"/>
      <c r="H13" s="323">
        <f>F13+G13</f>
        <v>30000</v>
      </c>
      <c r="I13" s="338"/>
      <c r="J13" s="34"/>
      <c r="K13" s="34"/>
      <c r="L13" s="34"/>
    </row>
    <row r="14" spans="2:12" ht="15" customHeight="1">
      <c r="B14" s="69"/>
      <c r="C14" s="144" t="s">
        <v>67</v>
      </c>
      <c r="D14" s="145"/>
      <c r="E14" s="116" t="s">
        <v>165</v>
      </c>
      <c r="F14" s="297">
        <f>F15</f>
        <v>260000</v>
      </c>
      <c r="G14" s="297">
        <f>G15</f>
        <v>0</v>
      </c>
      <c r="H14" s="297">
        <f>H15</f>
        <v>260000</v>
      </c>
      <c r="I14" s="338"/>
      <c r="J14" s="34"/>
      <c r="K14" s="34"/>
      <c r="L14" s="34"/>
    </row>
    <row r="15" spans="2:12" ht="15" customHeight="1">
      <c r="B15" s="68"/>
      <c r="C15" s="42"/>
      <c r="D15" s="43" t="s">
        <v>76</v>
      </c>
      <c r="E15" s="26" t="s">
        <v>77</v>
      </c>
      <c r="F15" s="299">
        <v>260000</v>
      </c>
      <c r="G15" s="27"/>
      <c r="H15" s="323">
        <f>F15+G15</f>
        <v>260000</v>
      </c>
      <c r="I15" s="338"/>
      <c r="J15" s="34"/>
      <c r="K15" s="34"/>
      <c r="L15" s="34"/>
    </row>
    <row r="16" spans="2:12" ht="17.25" customHeight="1">
      <c r="B16" s="69"/>
      <c r="C16" s="145" t="s">
        <v>78</v>
      </c>
      <c r="D16" s="145"/>
      <c r="E16" s="116" t="s">
        <v>166</v>
      </c>
      <c r="F16" s="236">
        <f>F17</f>
        <v>26000</v>
      </c>
      <c r="G16" s="236">
        <f>G17</f>
        <v>0</v>
      </c>
      <c r="H16" s="236">
        <f>H17</f>
        <v>26000</v>
      </c>
      <c r="I16" s="338"/>
      <c r="J16" s="34"/>
      <c r="K16" s="34"/>
      <c r="L16" s="34"/>
    </row>
    <row r="17" spans="2:12" ht="24.75" customHeight="1">
      <c r="B17" s="70"/>
      <c r="C17" s="45"/>
      <c r="D17" s="45">
        <v>2850</v>
      </c>
      <c r="E17" s="19" t="s">
        <v>79</v>
      </c>
      <c r="F17" s="300">
        <v>26000</v>
      </c>
      <c r="G17" s="27"/>
      <c r="H17" s="323">
        <f>F17+G17</f>
        <v>26000</v>
      </c>
      <c r="I17" s="338"/>
      <c r="J17" s="34"/>
      <c r="K17" s="34"/>
      <c r="L17" s="34"/>
    </row>
    <row r="18" spans="2:12" ht="15" customHeight="1">
      <c r="B18" s="68"/>
      <c r="C18" s="146" t="s">
        <v>196</v>
      </c>
      <c r="D18" s="145"/>
      <c r="E18" s="116" t="s">
        <v>41</v>
      </c>
      <c r="F18" s="236">
        <f>SUM(F19:F25)</f>
        <v>663015.02</v>
      </c>
      <c r="G18" s="236">
        <f>SUM(G19:G25)</f>
        <v>0</v>
      </c>
      <c r="H18" s="236">
        <f>SUM(H19:H25)</f>
        <v>663015.02</v>
      </c>
      <c r="I18" s="338"/>
      <c r="J18" s="34"/>
      <c r="K18" s="34"/>
      <c r="L18" s="34"/>
    </row>
    <row r="19" spans="2:12" ht="48">
      <c r="B19" s="68"/>
      <c r="C19" s="146"/>
      <c r="D19" s="80" t="s">
        <v>215</v>
      </c>
      <c r="E19" s="26" t="s">
        <v>216</v>
      </c>
      <c r="F19" s="299">
        <v>3000</v>
      </c>
      <c r="G19" s="27"/>
      <c r="H19" s="323">
        <f aca="true" t="shared" si="0" ref="H19:H25">F19+G19</f>
        <v>3000</v>
      </c>
      <c r="I19" s="338"/>
      <c r="J19" s="34"/>
      <c r="K19" s="34"/>
      <c r="L19" s="34"/>
    </row>
    <row r="20" spans="2:12" ht="12.75">
      <c r="B20" s="68"/>
      <c r="C20" s="146"/>
      <c r="D20" s="43" t="s">
        <v>93</v>
      </c>
      <c r="E20" s="26" t="s">
        <v>284</v>
      </c>
      <c r="F20" s="404">
        <v>10700</v>
      </c>
      <c r="G20" s="367"/>
      <c r="H20" s="323">
        <f t="shared" si="0"/>
        <v>10700</v>
      </c>
      <c r="I20" s="382"/>
      <c r="J20" s="34"/>
      <c r="K20" s="34"/>
      <c r="L20" s="34"/>
    </row>
    <row r="21" spans="2:12" ht="12.75">
      <c r="B21" s="103"/>
      <c r="C21" s="405"/>
      <c r="D21" s="403" t="s">
        <v>95</v>
      </c>
      <c r="E21" s="77" t="s">
        <v>285</v>
      </c>
      <c r="F21" s="406">
        <v>1829.7</v>
      </c>
      <c r="G21" s="367"/>
      <c r="H21" s="323">
        <f t="shared" si="0"/>
        <v>1829.7</v>
      </c>
      <c r="I21" s="382"/>
      <c r="J21" s="34"/>
      <c r="K21" s="34"/>
      <c r="L21" s="34"/>
    </row>
    <row r="22" spans="2:12" ht="12.75">
      <c r="B22" s="103"/>
      <c r="C22" s="405"/>
      <c r="D22" s="42">
        <v>4120</v>
      </c>
      <c r="E22" s="26" t="s">
        <v>286</v>
      </c>
      <c r="F22" s="406">
        <v>262.15</v>
      </c>
      <c r="G22" s="367"/>
      <c r="H22" s="323">
        <f t="shared" si="0"/>
        <v>262.15</v>
      </c>
      <c r="I22" s="382"/>
      <c r="J22" s="34"/>
      <c r="K22" s="34"/>
      <c r="L22" s="34"/>
    </row>
    <row r="23" spans="2:12" ht="12.75">
      <c r="B23" s="103"/>
      <c r="C23" s="405"/>
      <c r="D23" s="43" t="s">
        <v>80</v>
      </c>
      <c r="E23" s="26" t="s">
        <v>287</v>
      </c>
      <c r="F23" s="406">
        <v>90.8</v>
      </c>
      <c r="G23" s="367"/>
      <c r="H23" s="323">
        <f t="shared" si="0"/>
        <v>90.8</v>
      </c>
      <c r="I23" s="382"/>
      <c r="J23" s="34"/>
      <c r="K23" s="34"/>
      <c r="L23" s="34"/>
    </row>
    <row r="24" spans="2:12" ht="12.75">
      <c r="B24" s="103"/>
      <c r="C24" s="405"/>
      <c r="D24" s="43" t="s">
        <v>85</v>
      </c>
      <c r="E24" s="26" t="s">
        <v>300</v>
      </c>
      <c r="F24" s="406">
        <v>644132.37</v>
      </c>
      <c r="G24" s="367"/>
      <c r="H24" s="323">
        <f t="shared" si="0"/>
        <v>644132.37</v>
      </c>
      <c r="I24" s="382"/>
      <c r="J24" s="34"/>
      <c r="K24" s="34"/>
      <c r="L24" s="34"/>
    </row>
    <row r="25" spans="2:12" ht="15" customHeight="1" thickBot="1">
      <c r="B25" s="71"/>
      <c r="C25" s="47"/>
      <c r="D25" s="105" t="s">
        <v>85</v>
      </c>
      <c r="E25" s="48" t="s">
        <v>63</v>
      </c>
      <c r="F25" s="301">
        <v>3000</v>
      </c>
      <c r="G25" s="327"/>
      <c r="H25" s="328">
        <f t="shared" si="0"/>
        <v>3000</v>
      </c>
      <c r="I25" s="339"/>
      <c r="J25" s="34"/>
      <c r="K25" s="34"/>
      <c r="L25" s="34"/>
    </row>
    <row r="26" spans="2:12" ht="18" customHeight="1" thickBot="1">
      <c r="B26" s="133" t="s">
        <v>81</v>
      </c>
      <c r="C26" s="129"/>
      <c r="D26" s="129"/>
      <c r="E26" s="130" t="s">
        <v>68</v>
      </c>
      <c r="F26" s="235">
        <f>F27+F30+F32</f>
        <v>2901980</v>
      </c>
      <c r="G26" s="235">
        <f>G27+G30+G32</f>
        <v>-37000</v>
      </c>
      <c r="H26" s="235">
        <f>H27+H30+H32</f>
        <v>2864980</v>
      </c>
      <c r="I26" s="326"/>
      <c r="J26" s="34"/>
      <c r="K26" s="34"/>
      <c r="L26" s="34"/>
    </row>
    <row r="27" spans="2:12" ht="15" customHeight="1">
      <c r="B27" s="67"/>
      <c r="C27" s="119" t="s">
        <v>82</v>
      </c>
      <c r="D27" s="118"/>
      <c r="E27" s="120" t="s">
        <v>167</v>
      </c>
      <c r="F27" s="266">
        <f>F28+F29</f>
        <v>546000</v>
      </c>
      <c r="G27" s="266">
        <f>G28+G29</f>
        <v>0</v>
      </c>
      <c r="H27" s="266">
        <f>H28+H29</f>
        <v>546000</v>
      </c>
      <c r="I27" s="337"/>
      <c r="J27" s="34"/>
      <c r="K27" s="34"/>
      <c r="L27" s="34"/>
    </row>
    <row r="28" spans="2:12" ht="36">
      <c r="B28" s="69"/>
      <c r="C28" s="42"/>
      <c r="D28" s="93" t="s">
        <v>323</v>
      </c>
      <c r="E28" s="87" t="s">
        <v>324</v>
      </c>
      <c r="F28" s="299">
        <v>246000</v>
      </c>
      <c r="G28" s="341"/>
      <c r="H28" s="323">
        <f>F28+G28</f>
        <v>246000</v>
      </c>
      <c r="I28" s="342"/>
      <c r="J28" s="34"/>
      <c r="K28" s="34"/>
      <c r="L28" s="34"/>
    </row>
    <row r="29" spans="2:12" ht="36">
      <c r="B29" s="69"/>
      <c r="C29" s="42"/>
      <c r="D29" s="172" t="s">
        <v>334</v>
      </c>
      <c r="E29" s="223" t="s">
        <v>335</v>
      </c>
      <c r="F29" s="299">
        <v>300000</v>
      </c>
      <c r="G29" s="27"/>
      <c r="H29" s="323">
        <f>F29+G29</f>
        <v>300000</v>
      </c>
      <c r="I29" s="338"/>
      <c r="J29" s="34"/>
      <c r="K29" s="34"/>
      <c r="L29" s="34"/>
    </row>
    <row r="30" spans="2:12" ht="15" customHeight="1">
      <c r="B30" s="69"/>
      <c r="C30" s="145" t="s">
        <v>83</v>
      </c>
      <c r="D30" s="144"/>
      <c r="E30" s="116" t="s">
        <v>69</v>
      </c>
      <c r="F30" s="236">
        <f>F31</f>
        <v>11000</v>
      </c>
      <c r="G30" s="236">
        <f>G31</f>
        <v>0</v>
      </c>
      <c r="H30" s="236">
        <f>H31</f>
        <v>11000</v>
      </c>
      <c r="I30" s="338"/>
      <c r="J30" s="34"/>
      <c r="K30" s="34"/>
      <c r="L30" s="34"/>
    </row>
    <row r="31" spans="2:12" ht="37.5" customHeight="1">
      <c r="B31" s="69"/>
      <c r="C31" s="42"/>
      <c r="D31" s="80" t="s">
        <v>245</v>
      </c>
      <c r="E31" s="87" t="s">
        <v>246</v>
      </c>
      <c r="F31" s="299">
        <v>11000</v>
      </c>
      <c r="G31" s="341"/>
      <c r="H31" s="323">
        <f>F31+G31</f>
        <v>11000</v>
      </c>
      <c r="I31" s="342"/>
      <c r="J31" s="34"/>
      <c r="K31" s="34"/>
      <c r="L31" s="34"/>
    </row>
    <row r="32" spans="2:12" ht="17.25" customHeight="1">
      <c r="B32" s="69"/>
      <c r="C32" s="144" t="s">
        <v>84</v>
      </c>
      <c r="D32" s="145"/>
      <c r="E32" s="116" t="s">
        <v>160</v>
      </c>
      <c r="F32" s="236">
        <f>SUM(F33:F37)</f>
        <v>2344980</v>
      </c>
      <c r="G32" s="236">
        <f>SUM(G33:G37)</f>
        <v>-37000</v>
      </c>
      <c r="H32" s="236">
        <f>SUM(H33:H37)</f>
        <v>2307980</v>
      </c>
      <c r="I32" s="338"/>
      <c r="J32" s="34"/>
      <c r="K32" s="34"/>
      <c r="L32" s="34"/>
    </row>
    <row r="33" spans="2:12" ht="16.5" customHeight="1">
      <c r="B33" s="69"/>
      <c r="C33" s="49"/>
      <c r="D33" s="43" t="s">
        <v>80</v>
      </c>
      <c r="E33" s="26" t="s">
        <v>260</v>
      </c>
      <c r="F33" s="302">
        <v>80000</v>
      </c>
      <c r="G33" s="27"/>
      <c r="H33" s="323">
        <f>F33+G33</f>
        <v>80000</v>
      </c>
      <c r="I33" s="338"/>
      <c r="J33" s="34"/>
      <c r="K33" s="34"/>
      <c r="L33" s="34"/>
    </row>
    <row r="34" spans="2:12" ht="16.5" customHeight="1">
      <c r="B34" s="69"/>
      <c r="C34" s="49"/>
      <c r="D34" s="43" t="s">
        <v>105</v>
      </c>
      <c r="E34" s="78" t="s">
        <v>471</v>
      </c>
      <c r="F34" s="302">
        <v>416809.72</v>
      </c>
      <c r="G34" s="341"/>
      <c r="H34" s="323">
        <f>F34+G34</f>
        <v>416809.72</v>
      </c>
      <c r="I34" s="342"/>
      <c r="J34" s="34"/>
      <c r="K34" s="34"/>
      <c r="L34" s="34"/>
    </row>
    <row r="35" spans="2:12" ht="16.5" customHeight="1">
      <c r="B35" s="69"/>
      <c r="C35" s="49"/>
      <c r="D35" s="43" t="s">
        <v>53</v>
      </c>
      <c r="E35" s="26" t="s">
        <v>54</v>
      </c>
      <c r="F35" s="302">
        <v>150500</v>
      </c>
      <c r="G35" s="27"/>
      <c r="H35" s="323">
        <f>F35+G35</f>
        <v>150500</v>
      </c>
      <c r="I35" s="338"/>
      <c r="J35" s="34"/>
      <c r="K35" s="34"/>
      <c r="L35" s="34"/>
    </row>
    <row r="36" spans="2:12" ht="16.5" customHeight="1">
      <c r="B36" s="68"/>
      <c r="C36" s="42"/>
      <c r="D36" s="43" t="s">
        <v>85</v>
      </c>
      <c r="E36" s="26" t="s">
        <v>63</v>
      </c>
      <c r="F36" s="299">
        <v>50000</v>
      </c>
      <c r="G36" s="27"/>
      <c r="H36" s="323">
        <f>F36+G36</f>
        <v>50000</v>
      </c>
      <c r="I36" s="338"/>
      <c r="J36" s="34"/>
      <c r="K36" s="34"/>
      <c r="L36" s="34"/>
    </row>
    <row r="37" spans="2:12" ht="24" thickBot="1">
      <c r="B37" s="70"/>
      <c r="C37" s="45"/>
      <c r="D37" s="46" t="s">
        <v>76</v>
      </c>
      <c r="E37" s="19" t="s">
        <v>472</v>
      </c>
      <c r="F37" s="300">
        <v>1647670.28</v>
      </c>
      <c r="G37" s="367">
        <v>-37000</v>
      </c>
      <c r="H37" s="328">
        <f>F37+G37</f>
        <v>1610670.28</v>
      </c>
      <c r="I37" s="382" t="s">
        <v>485</v>
      </c>
      <c r="J37" s="34"/>
      <c r="K37" s="34"/>
      <c r="L37" s="34"/>
    </row>
    <row r="38" spans="2:12" ht="17.25" customHeight="1" thickBot="1">
      <c r="B38" s="133" t="s">
        <v>86</v>
      </c>
      <c r="C38" s="129"/>
      <c r="D38" s="129"/>
      <c r="E38" s="123" t="s">
        <v>9</v>
      </c>
      <c r="F38" s="235">
        <f>F39+F41</f>
        <v>250597</v>
      </c>
      <c r="G38" s="235">
        <f>G39+G41</f>
        <v>0</v>
      </c>
      <c r="H38" s="235">
        <f>H39+H41</f>
        <v>250597</v>
      </c>
      <c r="I38" s="326"/>
      <c r="J38" s="34"/>
      <c r="K38" s="34"/>
      <c r="L38" s="34"/>
    </row>
    <row r="39" spans="2:12" ht="17.25" customHeight="1">
      <c r="B39" s="182"/>
      <c r="C39" s="148">
        <v>70001</v>
      </c>
      <c r="D39" s="118"/>
      <c r="E39" s="120" t="s">
        <v>325</v>
      </c>
      <c r="F39" s="313">
        <f>SUM(F40:F40)</f>
        <v>100000</v>
      </c>
      <c r="G39" s="313">
        <f>SUM(G40:G40)</f>
        <v>0</v>
      </c>
      <c r="H39" s="313">
        <f>SUM(H40:H40)</f>
        <v>100000</v>
      </c>
      <c r="I39" s="337"/>
      <c r="J39" s="34"/>
      <c r="K39" s="34"/>
      <c r="L39" s="34"/>
    </row>
    <row r="40" spans="2:12" ht="17.25" customHeight="1">
      <c r="B40" s="156"/>
      <c r="C40" s="157"/>
      <c r="D40" s="51">
        <v>6060</v>
      </c>
      <c r="E40" s="26" t="s">
        <v>64</v>
      </c>
      <c r="F40" s="303">
        <v>100000</v>
      </c>
      <c r="G40" s="27"/>
      <c r="H40" s="323">
        <f>F40+G40</f>
        <v>100000</v>
      </c>
      <c r="I40" s="338"/>
      <c r="J40" s="34"/>
      <c r="K40" s="34"/>
      <c r="L40" s="34"/>
    </row>
    <row r="41" spans="2:12" ht="14.25" customHeight="1">
      <c r="B41" s="67"/>
      <c r="C41" s="119" t="s">
        <v>87</v>
      </c>
      <c r="D41" s="118"/>
      <c r="E41" s="120" t="s">
        <v>10</v>
      </c>
      <c r="F41" s="266">
        <f>SUM(F42:F47)</f>
        <v>150597</v>
      </c>
      <c r="G41" s="266">
        <f>SUM(G42:G47)</f>
        <v>0</v>
      </c>
      <c r="H41" s="266">
        <f>SUM(H42:H47)</f>
        <v>150597</v>
      </c>
      <c r="I41" s="338"/>
      <c r="J41" s="34"/>
      <c r="K41" s="34"/>
      <c r="L41" s="34"/>
    </row>
    <row r="42" spans="2:12" ht="15" customHeight="1">
      <c r="B42" s="69"/>
      <c r="C42" s="50"/>
      <c r="D42" s="43" t="s">
        <v>88</v>
      </c>
      <c r="E42" s="26" t="s">
        <v>89</v>
      </c>
      <c r="F42" s="302">
        <v>39784</v>
      </c>
      <c r="G42" s="341"/>
      <c r="H42" s="323">
        <f aca="true" t="shared" si="1" ref="H42:H47">F42+G42</f>
        <v>39784</v>
      </c>
      <c r="I42" s="342"/>
      <c r="J42" s="34"/>
      <c r="K42" s="34"/>
      <c r="L42" s="34"/>
    </row>
    <row r="43" spans="2:12" ht="15" customHeight="1">
      <c r="B43" s="186"/>
      <c r="C43" s="50"/>
      <c r="D43" s="43" t="s">
        <v>104</v>
      </c>
      <c r="E43" s="26" t="s">
        <v>59</v>
      </c>
      <c r="F43" s="304">
        <v>8000</v>
      </c>
      <c r="G43" s="27"/>
      <c r="H43" s="323">
        <f t="shared" si="1"/>
        <v>8000</v>
      </c>
      <c r="I43" s="338"/>
      <c r="J43" s="34"/>
      <c r="K43" s="34"/>
      <c r="L43" s="34"/>
    </row>
    <row r="44" spans="2:12" ht="15" customHeight="1">
      <c r="B44" s="186"/>
      <c r="C44" s="50"/>
      <c r="D44" s="43" t="s">
        <v>105</v>
      </c>
      <c r="E44" s="26" t="s">
        <v>60</v>
      </c>
      <c r="F44" s="304">
        <v>5000</v>
      </c>
      <c r="G44" s="27"/>
      <c r="H44" s="323">
        <f t="shared" si="1"/>
        <v>5000</v>
      </c>
      <c r="I44" s="338"/>
      <c r="J44" s="34"/>
      <c r="K44" s="34"/>
      <c r="L44" s="34"/>
    </row>
    <row r="45" spans="2:12" ht="15" customHeight="1">
      <c r="B45" s="68"/>
      <c r="C45" s="42"/>
      <c r="D45" s="43" t="s">
        <v>53</v>
      </c>
      <c r="E45" s="26" t="s">
        <v>54</v>
      </c>
      <c r="F45" s="302">
        <v>80000</v>
      </c>
      <c r="G45" s="27"/>
      <c r="H45" s="323">
        <f t="shared" si="1"/>
        <v>80000</v>
      </c>
      <c r="I45" s="338"/>
      <c r="J45" s="34"/>
      <c r="K45" s="34"/>
      <c r="L45" s="34"/>
    </row>
    <row r="46" spans="2:12" ht="15" customHeight="1">
      <c r="B46" s="68"/>
      <c r="C46" s="42"/>
      <c r="D46" s="104">
        <v>4500</v>
      </c>
      <c r="E46" s="77" t="s">
        <v>374</v>
      </c>
      <c r="F46" s="389">
        <v>216</v>
      </c>
      <c r="G46" s="367"/>
      <c r="H46" s="328">
        <f t="shared" si="1"/>
        <v>216</v>
      </c>
      <c r="I46" s="342"/>
      <c r="J46" s="34"/>
      <c r="K46" s="34"/>
      <c r="L46" s="34"/>
    </row>
    <row r="47" spans="2:12" ht="23.25" customHeight="1" thickBot="1">
      <c r="B47" s="71"/>
      <c r="C47" s="227"/>
      <c r="D47" s="329">
        <v>6060</v>
      </c>
      <c r="E47" s="19" t="s">
        <v>339</v>
      </c>
      <c r="F47" s="305">
        <v>17597</v>
      </c>
      <c r="G47" s="327"/>
      <c r="H47" s="328">
        <f t="shared" si="1"/>
        <v>17597</v>
      </c>
      <c r="I47" s="339"/>
      <c r="J47" s="34"/>
      <c r="K47" s="34"/>
      <c r="L47" s="34"/>
    </row>
    <row r="48" spans="2:12" ht="18" customHeight="1" thickBot="1">
      <c r="B48" s="133" t="s">
        <v>90</v>
      </c>
      <c r="C48" s="158"/>
      <c r="D48" s="129"/>
      <c r="E48" s="159" t="s">
        <v>91</v>
      </c>
      <c r="F48" s="235">
        <f aca="true" t="shared" si="2" ref="F48:H49">F49</f>
        <v>85000</v>
      </c>
      <c r="G48" s="235">
        <f t="shared" si="2"/>
        <v>0</v>
      </c>
      <c r="H48" s="235">
        <f t="shared" si="2"/>
        <v>85000</v>
      </c>
      <c r="I48" s="326"/>
      <c r="J48" s="34"/>
      <c r="K48" s="34"/>
      <c r="L48" s="34"/>
    </row>
    <row r="49" spans="2:12" ht="15" customHeight="1">
      <c r="B49" s="67"/>
      <c r="C49" s="119" t="s">
        <v>92</v>
      </c>
      <c r="D49" s="118"/>
      <c r="E49" s="120" t="s">
        <v>168</v>
      </c>
      <c r="F49" s="266">
        <f t="shared" si="2"/>
        <v>85000</v>
      </c>
      <c r="G49" s="266">
        <f t="shared" si="2"/>
        <v>0</v>
      </c>
      <c r="H49" s="266">
        <f t="shared" si="2"/>
        <v>85000</v>
      </c>
      <c r="I49" s="337"/>
      <c r="J49" s="34"/>
      <c r="K49" s="34"/>
      <c r="L49" s="34"/>
    </row>
    <row r="50" spans="2:12" ht="15" customHeight="1" thickBot="1">
      <c r="B50" s="70"/>
      <c r="C50" s="45"/>
      <c r="D50" s="46" t="s">
        <v>53</v>
      </c>
      <c r="E50" s="19" t="s">
        <v>54</v>
      </c>
      <c r="F50" s="300">
        <v>85000</v>
      </c>
      <c r="G50" s="327"/>
      <c r="H50" s="328">
        <f>F50+G50</f>
        <v>85000</v>
      </c>
      <c r="I50" s="339"/>
      <c r="J50" s="34"/>
      <c r="K50" s="34"/>
      <c r="L50" s="34"/>
    </row>
    <row r="51" spans="2:12" ht="17.25" customHeight="1" thickBot="1">
      <c r="B51" s="133" t="s">
        <v>45</v>
      </c>
      <c r="C51" s="129"/>
      <c r="D51" s="129"/>
      <c r="E51" s="123" t="s">
        <v>11</v>
      </c>
      <c r="F51" s="235">
        <f>F52+F56+F61+F84+F88+F103</f>
        <v>4131059</v>
      </c>
      <c r="G51" s="235">
        <f>G52+G56+G61+G84+G88+G103</f>
        <v>0</v>
      </c>
      <c r="H51" s="235">
        <f>H52+H56+H61+H84+H88+H103</f>
        <v>4131059</v>
      </c>
      <c r="I51" s="326"/>
      <c r="J51" s="34"/>
      <c r="K51" s="34"/>
      <c r="L51" s="34"/>
    </row>
    <row r="52" spans="2:12" ht="15" customHeight="1">
      <c r="B52" s="67"/>
      <c r="C52" s="119" t="s">
        <v>46</v>
      </c>
      <c r="D52" s="118"/>
      <c r="E52" s="120" t="s">
        <v>169</v>
      </c>
      <c r="F52" s="266">
        <f>F53+F54+F55</f>
        <v>69919</v>
      </c>
      <c r="G52" s="266">
        <f>G53+G54+G55</f>
        <v>0</v>
      </c>
      <c r="H52" s="266">
        <f>H53+H54+H55</f>
        <v>69919</v>
      </c>
      <c r="I52" s="337"/>
      <c r="J52" s="34"/>
      <c r="K52" s="34"/>
      <c r="L52" s="34"/>
    </row>
    <row r="53" spans="2:12" ht="15" customHeight="1">
      <c r="B53" s="68"/>
      <c r="C53" s="42"/>
      <c r="D53" s="43" t="s">
        <v>93</v>
      </c>
      <c r="E53" s="26" t="s">
        <v>94</v>
      </c>
      <c r="F53" s="306">
        <v>60000</v>
      </c>
      <c r="G53" s="341"/>
      <c r="H53" s="323">
        <f>F53+G53</f>
        <v>60000</v>
      </c>
      <c r="I53" s="342"/>
      <c r="J53" s="34"/>
      <c r="K53" s="34"/>
      <c r="L53" s="34"/>
    </row>
    <row r="54" spans="2:12" ht="15" customHeight="1">
      <c r="B54" s="68"/>
      <c r="C54" s="42"/>
      <c r="D54" s="43" t="s">
        <v>95</v>
      </c>
      <c r="E54" s="26" t="s">
        <v>96</v>
      </c>
      <c r="F54" s="306">
        <v>8600</v>
      </c>
      <c r="G54" s="341"/>
      <c r="H54" s="323">
        <f>F54+G54</f>
        <v>8600</v>
      </c>
      <c r="I54" s="342"/>
      <c r="J54" s="34"/>
      <c r="K54" s="34"/>
      <c r="L54" s="34"/>
    </row>
    <row r="55" spans="2:12" ht="15" customHeight="1">
      <c r="B55" s="68"/>
      <c r="C55" s="42"/>
      <c r="D55" s="43" t="s">
        <v>97</v>
      </c>
      <c r="E55" s="26" t="s">
        <v>98</v>
      </c>
      <c r="F55" s="306">
        <v>1319</v>
      </c>
      <c r="G55" s="341"/>
      <c r="H55" s="323">
        <f>F55+G55</f>
        <v>1319</v>
      </c>
      <c r="I55" s="342"/>
      <c r="J55" s="34"/>
      <c r="K55" s="34"/>
      <c r="L55" s="34"/>
    </row>
    <row r="56" spans="2:12" ht="15" customHeight="1">
      <c r="B56" s="69"/>
      <c r="C56" s="144" t="s">
        <v>99</v>
      </c>
      <c r="D56" s="145"/>
      <c r="E56" s="116" t="s">
        <v>170</v>
      </c>
      <c r="F56" s="236">
        <f>SUM(F57:F60)</f>
        <v>152500</v>
      </c>
      <c r="G56" s="236">
        <f>SUM(G57:G60)</f>
        <v>0</v>
      </c>
      <c r="H56" s="236">
        <f>SUM(H57:H60)</f>
        <v>152500</v>
      </c>
      <c r="I56" s="338"/>
      <c r="J56" s="34"/>
      <c r="K56" s="34"/>
      <c r="L56" s="34"/>
    </row>
    <row r="57" spans="2:12" ht="15" customHeight="1">
      <c r="B57" s="68"/>
      <c r="C57" s="42"/>
      <c r="D57" s="43" t="s">
        <v>88</v>
      </c>
      <c r="E57" s="26" t="s">
        <v>89</v>
      </c>
      <c r="F57" s="299">
        <v>122700</v>
      </c>
      <c r="G57" s="27"/>
      <c r="H57" s="323">
        <f>F57+G57</f>
        <v>122700</v>
      </c>
      <c r="I57" s="338"/>
      <c r="J57" s="34"/>
      <c r="K57" s="34"/>
      <c r="L57" s="34"/>
    </row>
    <row r="58" spans="2:12" ht="15" customHeight="1">
      <c r="B58" s="68"/>
      <c r="C58" s="42"/>
      <c r="D58" s="43" t="s">
        <v>80</v>
      </c>
      <c r="E58" s="26" t="s">
        <v>55</v>
      </c>
      <c r="F58" s="299">
        <v>9000</v>
      </c>
      <c r="G58" s="27"/>
      <c r="H58" s="323">
        <f>F58+G58</f>
        <v>9000</v>
      </c>
      <c r="I58" s="338"/>
      <c r="J58" s="34"/>
      <c r="K58" s="34"/>
      <c r="L58" s="34"/>
    </row>
    <row r="59" spans="2:12" ht="15" customHeight="1">
      <c r="B59" s="68"/>
      <c r="C59" s="42"/>
      <c r="D59" s="51">
        <v>4220</v>
      </c>
      <c r="E59" s="26" t="s">
        <v>129</v>
      </c>
      <c r="F59" s="299">
        <v>2000</v>
      </c>
      <c r="G59" s="27"/>
      <c r="H59" s="323">
        <f>F59+G59</f>
        <v>2000</v>
      </c>
      <c r="I59" s="338"/>
      <c r="J59" s="34"/>
      <c r="K59" s="34"/>
      <c r="L59" s="34"/>
    </row>
    <row r="60" spans="2:12" ht="15" customHeight="1">
      <c r="B60" s="68"/>
      <c r="C60" s="42"/>
      <c r="D60" s="43" t="s">
        <v>53</v>
      </c>
      <c r="E60" s="26" t="s">
        <v>54</v>
      </c>
      <c r="F60" s="299">
        <v>18800</v>
      </c>
      <c r="G60" s="27"/>
      <c r="H60" s="323">
        <f>F60+G60</f>
        <v>18800</v>
      </c>
      <c r="I60" s="338"/>
      <c r="J60" s="34"/>
      <c r="K60" s="34"/>
      <c r="L60" s="34"/>
    </row>
    <row r="61" spans="2:12" ht="15" customHeight="1">
      <c r="B61" s="69"/>
      <c r="C61" s="144" t="s">
        <v>102</v>
      </c>
      <c r="D61" s="145"/>
      <c r="E61" s="116" t="s">
        <v>70</v>
      </c>
      <c r="F61" s="236">
        <f>SUM(F62:F83)</f>
        <v>3223600</v>
      </c>
      <c r="G61" s="236">
        <f>SUM(G62:G83)</f>
        <v>0</v>
      </c>
      <c r="H61" s="236">
        <f>SUM(H62:H83)</f>
        <v>3223600</v>
      </c>
      <c r="I61" s="338"/>
      <c r="J61" s="34"/>
      <c r="K61" s="34"/>
      <c r="L61" s="34"/>
    </row>
    <row r="62" spans="2:12" ht="14.25" customHeight="1">
      <c r="B62" s="68"/>
      <c r="C62" s="42"/>
      <c r="D62" s="42">
        <v>3020</v>
      </c>
      <c r="E62" s="26" t="s">
        <v>208</v>
      </c>
      <c r="F62" s="299">
        <v>50000</v>
      </c>
      <c r="G62" s="27"/>
      <c r="H62" s="323">
        <f aca="true" t="shared" si="3" ref="H62:H83">F62+G62</f>
        <v>50000</v>
      </c>
      <c r="I62" s="338"/>
      <c r="J62" s="34"/>
      <c r="K62" s="34"/>
      <c r="L62" s="34"/>
    </row>
    <row r="63" spans="2:12" ht="14.25" customHeight="1">
      <c r="B63" s="68"/>
      <c r="C63" s="42"/>
      <c r="D63" s="43" t="s">
        <v>93</v>
      </c>
      <c r="E63" s="26" t="s">
        <v>94</v>
      </c>
      <c r="F63" s="299">
        <v>1780000</v>
      </c>
      <c r="G63" s="27"/>
      <c r="H63" s="323">
        <f t="shared" si="3"/>
        <v>1780000</v>
      </c>
      <c r="I63" s="338"/>
      <c r="J63" s="34"/>
      <c r="K63" s="34"/>
      <c r="L63" s="34"/>
    </row>
    <row r="64" spans="2:12" ht="14.25" customHeight="1">
      <c r="B64" s="68"/>
      <c r="C64" s="42"/>
      <c r="D64" s="43" t="s">
        <v>103</v>
      </c>
      <c r="E64" s="26" t="s">
        <v>57</v>
      </c>
      <c r="F64" s="299">
        <v>130000</v>
      </c>
      <c r="G64" s="27"/>
      <c r="H64" s="323">
        <f t="shared" si="3"/>
        <v>130000</v>
      </c>
      <c r="I64" s="338"/>
      <c r="J64" s="34"/>
      <c r="K64" s="34"/>
      <c r="L64" s="34"/>
    </row>
    <row r="65" spans="2:12" ht="14.25" customHeight="1">
      <c r="B65" s="68"/>
      <c r="C65" s="42"/>
      <c r="D65" s="43" t="s">
        <v>95</v>
      </c>
      <c r="E65" s="26" t="s">
        <v>96</v>
      </c>
      <c r="F65" s="299">
        <v>290000</v>
      </c>
      <c r="G65" s="27"/>
      <c r="H65" s="323">
        <f t="shared" si="3"/>
        <v>290000</v>
      </c>
      <c r="I65" s="338"/>
      <c r="J65" s="34"/>
      <c r="K65" s="34"/>
      <c r="L65" s="34"/>
    </row>
    <row r="66" spans="2:12" ht="14.25" customHeight="1">
      <c r="B66" s="68"/>
      <c r="C66" s="42"/>
      <c r="D66" s="43" t="s">
        <v>97</v>
      </c>
      <c r="E66" s="26" t="s">
        <v>98</v>
      </c>
      <c r="F66" s="299">
        <v>30000</v>
      </c>
      <c r="G66" s="27"/>
      <c r="H66" s="323">
        <f t="shared" si="3"/>
        <v>30000</v>
      </c>
      <c r="I66" s="338"/>
      <c r="J66" s="34"/>
      <c r="K66" s="34"/>
      <c r="L66" s="34"/>
    </row>
    <row r="67" spans="2:12" ht="18.75" customHeight="1">
      <c r="B67" s="68"/>
      <c r="C67" s="42"/>
      <c r="D67" s="97">
        <v>4140</v>
      </c>
      <c r="E67" s="26" t="s">
        <v>305</v>
      </c>
      <c r="F67" s="299">
        <v>22000</v>
      </c>
      <c r="G67" s="27"/>
      <c r="H67" s="323">
        <f t="shared" si="3"/>
        <v>22000</v>
      </c>
      <c r="I67" s="338"/>
      <c r="J67" s="34"/>
      <c r="K67" s="34"/>
      <c r="L67" s="34"/>
    </row>
    <row r="68" spans="2:12" ht="14.25" customHeight="1">
      <c r="B68" s="68"/>
      <c r="C68" s="42"/>
      <c r="D68" s="42">
        <v>4170</v>
      </c>
      <c r="E68" s="26" t="s">
        <v>58</v>
      </c>
      <c r="F68" s="299">
        <v>36000</v>
      </c>
      <c r="G68" s="341"/>
      <c r="H68" s="323">
        <f t="shared" si="3"/>
        <v>36000</v>
      </c>
      <c r="I68" s="342"/>
      <c r="J68" s="34"/>
      <c r="K68" s="34"/>
      <c r="L68" s="34"/>
    </row>
    <row r="69" spans="2:12" ht="14.25" customHeight="1">
      <c r="B69" s="68"/>
      <c r="C69" s="42"/>
      <c r="D69" s="43" t="s">
        <v>80</v>
      </c>
      <c r="E69" s="26" t="s">
        <v>55</v>
      </c>
      <c r="F69" s="299">
        <v>165600</v>
      </c>
      <c r="G69" s="341"/>
      <c r="H69" s="323">
        <f t="shared" si="3"/>
        <v>165600</v>
      </c>
      <c r="I69" s="342"/>
      <c r="J69" s="34"/>
      <c r="K69" s="34"/>
      <c r="L69" s="34"/>
    </row>
    <row r="70" spans="2:12" ht="14.25" customHeight="1">
      <c r="B70" s="68"/>
      <c r="C70" s="42"/>
      <c r="D70" s="51">
        <v>4220</v>
      </c>
      <c r="E70" s="26" t="s">
        <v>129</v>
      </c>
      <c r="F70" s="299">
        <v>6000</v>
      </c>
      <c r="G70" s="341"/>
      <c r="H70" s="323">
        <f t="shared" si="3"/>
        <v>6000</v>
      </c>
      <c r="I70" s="342"/>
      <c r="J70" s="34"/>
      <c r="K70" s="34"/>
      <c r="L70" s="34"/>
    </row>
    <row r="71" spans="2:12" ht="14.25" customHeight="1">
      <c r="B71" s="68"/>
      <c r="C71" s="42"/>
      <c r="D71" s="43" t="s">
        <v>104</v>
      </c>
      <c r="E71" s="26" t="s">
        <v>59</v>
      </c>
      <c r="F71" s="299">
        <v>48000</v>
      </c>
      <c r="G71" s="341"/>
      <c r="H71" s="323">
        <f t="shared" si="3"/>
        <v>48000</v>
      </c>
      <c r="I71" s="342"/>
      <c r="J71" s="34"/>
      <c r="K71" s="34"/>
      <c r="L71" s="34"/>
    </row>
    <row r="72" spans="2:12" ht="14.25" customHeight="1">
      <c r="B72" s="68"/>
      <c r="C72" s="42"/>
      <c r="D72" s="43" t="s">
        <v>105</v>
      </c>
      <c r="E72" s="26" t="s">
        <v>60</v>
      </c>
      <c r="F72" s="299">
        <v>48000</v>
      </c>
      <c r="G72" s="341"/>
      <c r="H72" s="323">
        <f t="shared" si="3"/>
        <v>48000</v>
      </c>
      <c r="I72" s="342"/>
      <c r="J72" s="34"/>
      <c r="K72" s="34"/>
      <c r="L72" s="34"/>
    </row>
    <row r="73" spans="2:12" ht="14.25" customHeight="1">
      <c r="B73" s="68"/>
      <c r="C73" s="42"/>
      <c r="D73" s="42" t="s">
        <v>131</v>
      </c>
      <c r="E73" s="26" t="s">
        <v>61</v>
      </c>
      <c r="F73" s="299">
        <v>2000</v>
      </c>
      <c r="G73" s="27"/>
      <c r="H73" s="323">
        <f t="shared" si="3"/>
        <v>2000</v>
      </c>
      <c r="I73" s="338"/>
      <c r="J73" s="34"/>
      <c r="K73" s="34"/>
      <c r="L73" s="34"/>
    </row>
    <row r="74" spans="2:12" ht="14.25" customHeight="1">
      <c r="B74" s="68"/>
      <c r="C74" s="42"/>
      <c r="D74" s="43" t="s">
        <v>53</v>
      </c>
      <c r="E74" s="26" t="s">
        <v>54</v>
      </c>
      <c r="F74" s="299">
        <v>378000</v>
      </c>
      <c r="G74" s="27"/>
      <c r="H74" s="323">
        <f t="shared" si="3"/>
        <v>378000</v>
      </c>
      <c r="I74" s="338"/>
      <c r="J74" s="34"/>
      <c r="K74" s="34"/>
      <c r="L74" s="34"/>
    </row>
    <row r="75" spans="2:12" ht="14.25" customHeight="1">
      <c r="B75" s="68"/>
      <c r="C75" s="42"/>
      <c r="D75" s="51">
        <v>4360</v>
      </c>
      <c r="E75" s="26" t="s">
        <v>254</v>
      </c>
      <c r="F75" s="299">
        <v>30000</v>
      </c>
      <c r="G75" s="27"/>
      <c r="H75" s="323">
        <f t="shared" si="3"/>
        <v>30000</v>
      </c>
      <c r="I75" s="338"/>
      <c r="J75" s="34"/>
      <c r="K75" s="34"/>
      <c r="L75" s="34"/>
    </row>
    <row r="76" spans="2:12" ht="14.25" customHeight="1">
      <c r="B76" s="68"/>
      <c r="C76" s="42"/>
      <c r="D76" s="51">
        <v>4390</v>
      </c>
      <c r="E76" s="26" t="s">
        <v>209</v>
      </c>
      <c r="F76" s="299">
        <v>5000</v>
      </c>
      <c r="G76" s="27"/>
      <c r="H76" s="323">
        <f t="shared" si="3"/>
        <v>5000</v>
      </c>
      <c r="I76" s="338"/>
      <c r="J76" s="34"/>
      <c r="K76" s="34"/>
      <c r="L76" s="34"/>
    </row>
    <row r="77" spans="2:12" ht="14.25" customHeight="1">
      <c r="B77" s="68"/>
      <c r="C77" s="42"/>
      <c r="D77" s="43" t="s">
        <v>100</v>
      </c>
      <c r="E77" s="26" t="s">
        <v>62</v>
      </c>
      <c r="F77" s="299">
        <v>15000</v>
      </c>
      <c r="G77" s="27"/>
      <c r="H77" s="323">
        <f t="shared" si="3"/>
        <v>15000</v>
      </c>
      <c r="I77" s="338"/>
      <c r="J77" s="34"/>
      <c r="K77" s="34"/>
      <c r="L77" s="34"/>
    </row>
    <row r="78" spans="2:12" ht="14.25" customHeight="1">
      <c r="B78" s="68"/>
      <c r="C78" s="42"/>
      <c r="D78" s="51">
        <v>4420</v>
      </c>
      <c r="E78" s="26" t="s">
        <v>101</v>
      </c>
      <c r="F78" s="299">
        <v>4000</v>
      </c>
      <c r="G78" s="27"/>
      <c r="H78" s="323">
        <f t="shared" si="3"/>
        <v>4000</v>
      </c>
      <c r="I78" s="338"/>
      <c r="J78" s="34"/>
      <c r="K78" s="34"/>
      <c r="L78" s="34"/>
    </row>
    <row r="79" spans="2:12" ht="14.25" customHeight="1">
      <c r="B79" s="68"/>
      <c r="C79" s="42"/>
      <c r="D79" s="43" t="s">
        <v>85</v>
      </c>
      <c r="E79" s="26" t="s">
        <v>63</v>
      </c>
      <c r="F79" s="299">
        <v>50000</v>
      </c>
      <c r="G79" s="341">
        <v>15000</v>
      </c>
      <c r="H79" s="323">
        <f t="shared" si="3"/>
        <v>65000</v>
      </c>
      <c r="I79" s="342" t="s">
        <v>485</v>
      </c>
      <c r="J79" s="34"/>
      <c r="K79" s="34"/>
      <c r="L79" s="34"/>
    </row>
    <row r="80" spans="2:12" ht="14.25" customHeight="1">
      <c r="B80" s="75"/>
      <c r="C80" s="42"/>
      <c r="D80" s="43" t="s">
        <v>106</v>
      </c>
      <c r="E80" s="26" t="s">
        <v>107</v>
      </c>
      <c r="F80" s="299">
        <v>50000</v>
      </c>
      <c r="G80" s="341"/>
      <c r="H80" s="323">
        <f t="shared" si="3"/>
        <v>50000</v>
      </c>
      <c r="I80" s="342"/>
      <c r="J80" s="34"/>
      <c r="K80" s="34"/>
      <c r="L80" s="34"/>
    </row>
    <row r="81" spans="2:12" ht="14.25" customHeight="1">
      <c r="B81" s="68"/>
      <c r="C81" s="42"/>
      <c r="D81" s="51">
        <v>4610</v>
      </c>
      <c r="E81" s="26" t="s">
        <v>210</v>
      </c>
      <c r="F81" s="299">
        <v>20000</v>
      </c>
      <c r="G81" s="341">
        <v>-15000</v>
      </c>
      <c r="H81" s="323">
        <f t="shared" si="3"/>
        <v>5000</v>
      </c>
      <c r="I81" s="342" t="s">
        <v>485</v>
      </c>
      <c r="J81" s="34"/>
      <c r="K81" s="34"/>
      <c r="L81" s="34"/>
    </row>
    <row r="82" spans="2:12" ht="14.25" customHeight="1">
      <c r="B82" s="68"/>
      <c r="C82" s="42"/>
      <c r="D82" s="51">
        <v>4700</v>
      </c>
      <c r="E82" s="26" t="s">
        <v>108</v>
      </c>
      <c r="F82" s="299">
        <v>40000</v>
      </c>
      <c r="G82" s="27"/>
      <c r="H82" s="323">
        <f t="shared" si="3"/>
        <v>40000</v>
      </c>
      <c r="I82" s="338"/>
      <c r="J82" s="34"/>
      <c r="K82" s="34"/>
      <c r="L82" s="34"/>
    </row>
    <row r="83" spans="2:12" ht="14.25" customHeight="1">
      <c r="B83" s="68"/>
      <c r="C83" s="42"/>
      <c r="D83" s="51">
        <v>6060</v>
      </c>
      <c r="E83" s="26" t="s">
        <v>64</v>
      </c>
      <c r="F83" s="299">
        <v>24000</v>
      </c>
      <c r="G83" s="27"/>
      <c r="H83" s="323">
        <f t="shared" si="3"/>
        <v>24000</v>
      </c>
      <c r="I83" s="338"/>
      <c r="J83" s="34"/>
      <c r="K83" s="34"/>
      <c r="L83" s="34"/>
    </row>
    <row r="84" spans="2:12" ht="15" customHeight="1">
      <c r="B84" s="68"/>
      <c r="C84" s="145" t="s">
        <v>109</v>
      </c>
      <c r="D84" s="144"/>
      <c r="E84" s="116" t="s">
        <v>171</v>
      </c>
      <c r="F84" s="236">
        <f>SUM(F85:F87)</f>
        <v>133750</v>
      </c>
      <c r="G84" s="236">
        <f>SUM(G85:G87)</f>
        <v>0</v>
      </c>
      <c r="H84" s="236">
        <f>SUM(H85:H87)</f>
        <v>133750</v>
      </c>
      <c r="I84" s="338"/>
      <c r="J84" s="34"/>
      <c r="K84" s="34"/>
      <c r="L84" s="34"/>
    </row>
    <row r="85" spans="2:12" ht="15" customHeight="1">
      <c r="B85" s="68"/>
      <c r="C85" s="42"/>
      <c r="D85" s="51">
        <v>4210</v>
      </c>
      <c r="E85" s="26" t="s">
        <v>55</v>
      </c>
      <c r="F85" s="299">
        <v>51250</v>
      </c>
      <c r="G85" s="27"/>
      <c r="H85" s="323">
        <f>F85+G85</f>
        <v>51250</v>
      </c>
      <c r="I85" s="338"/>
      <c r="J85" s="34"/>
      <c r="K85" s="34"/>
      <c r="L85" s="34"/>
    </row>
    <row r="86" spans="2:12" ht="15" customHeight="1">
      <c r="B86" s="68"/>
      <c r="C86" s="42"/>
      <c r="D86" s="51">
        <v>4220</v>
      </c>
      <c r="E86" s="26" t="s">
        <v>129</v>
      </c>
      <c r="F86" s="299">
        <v>9500</v>
      </c>
      <c r="G86" s="27"/>
      <c r="H86" s="323">
        <f>F86+G86</f>
        <v>9500</v>
      </c>
      <c r="I86" s="338"/>
      <c r="J86" s="34"/>
      <c r="K86" s="34"/>
      <c r="L86" s="34"/>
    </row>
    <row r="87" spans="2:12" ht="15" customHeight="1">
      <c r="B87" s="68"/>
      <c r="C87" s="42"/>
      <c r="D87" s="51">
        <v>4300</v>
      </c>
      <c r="E87" s="26" t="s">
        <v>340</v>
      </c>
      <c r="F87" s="299">
        <v>73000</v>
      </c>
      <c r="G87" s="27"/>
      <c r="H87" s="323">
        <f>F87+G87</f>
        <v>73000</v>
      </c>
      <c r="I87" s="338"/>
      <c r="J87" s="34"/>
      <c r="K87" s="34"/>
      <c r="L87" s="34"/>
    </row>
    <row r="88" spans="2:12" ht="15" customHeight="1">
      <c r="B88" s="69"/>
      <c r="C88" s="145" t="s">
        <v>301</v>
      </c>
      <c r="D88" s="144"/>
      <c r="E88" s="199" t="s">
        <v>303</v>
      </c>
      <c r="F88" s="236">
        <f>SUM(F89:F102)</f>
        <v>470000</v>
      </c>
      <c r="G88" s="236">
        <f>SUM(G89:G102)</f>
        <v>0</v>
      </c>
      <c r="H88" s="236">
        <f>SUM(H89:H102)</f>
        <v>470000</v>
      </c>
      <c r="I88" s="338"/>
      <c r="J88" s="34"/>
      <c r="K88" s="34"/>
      <c r="L88" s="34"/>
    </row>
    <row r="89" spans="2:12" ht="15" customHeight="1">
      <c r="B89" s="68"/>
      <c r="C89" s="42"/>
      <c r="D89" s="43" t="s">
        <v>56</v>
      </c>
      <c r="E89" s="26" t="s">
        <v>208</v>
      </c>
      <c r="F89" s="299">
        <v>2000</v>
      </c>
      <c r="G89" s="341"/>
      <c r="H89" s="323">
        <f aca="true" t="shared" si="4" ref="H89:H102">F89+G89</f>
        <v>2000</v>
      </c>
      <c r="I89" s="338"/>
      <c r="J89" s="34"/>
      <c r="K89" s="34"/>
      <c r="L89" s="34"/>
    </row>
    <row r="90" spans="2:12" ht="15" customHeight="1">
      <c r="B90" s="68"/>
      <c r="C90" s="42"/>
      <c r="D90" s="43" t="s">
        <v>93</v>
      </c>
      <c r="E90" s="26" t="s">
        <v>94</v>
      </c>
      <c r="F90" s="299">
        <v>334100</v>
      </c>
      <c r="G90" s="341"/>
      <c r="H90" s="323">
        <f t="shared" si="4"/>
        <v>334100</v>
      </c>
      <c r="I90" s="338"/>
      <c r="J90" s="34"/>
      <c r="K90" s="34"/>
      <c r="L90" s="34"/>
    </row>
    <row r="91" spans="2:12" ht="15" customHeight="1">
      <c r="B91" s="68"/>
      <c r="C91" s="42"/>
      <c r="D91" s="43" t="s">
        <v>103</v>
      </c>
      <c r="E91" s="26" t="s">
        <v>57</v>
      </c>
      <c r="F91" s="299">
        <v>26200</v>
      </c>
      <c r="G91" s="341"/>
      <c r="H91" s="323">
        <f t="shared" si="4"/>
        <v>26200</v>
      </c>
      <c r="I91" s="338"/>
      <c r="J91" s="34"/>
      <c r="K91" s="34"/>
      <c r="L91" s="34"/>
    </row>
    <row r="92" spans="2:12" ht="15" customHeight="1">
      <c r="B92" s="68"/>
      <c r="C92" s="42"/>
      <c r="D92" s="43" t="s">
        <v>95</v>
      </c>
      <c r="E92" s="26" t="s">
        <v>96</v>
      </c>
      <c r="F92" s="299">
        <v>56500</v>
      </c>
      <c r="G92" s="341"/>
      <c r="H92" s="323">
        <f t="shared" si="4"/>
        <v>56500</v>
      </c>
      <c r="I92" s="338"/>
      <c r="J92" s="34"/>
      <c r="K92" s="34"/>
      <c r="L92" s="34"/>
    </row>
    <row r="93" spans="2:12" ht="15" customHeight="1">
      <c r="B93" s="68"/>
      <c r="C93" s="42"/>
      <c r="D93" s="43" t="s">
        <v>97</v>
      </c>
      <c r="E93" s="26" t="s">
        <v>98</v>
      </c>
      <c r="F93" s="299">
        <v>3900</v>
      </c>
      <c r="G93" s="341"/>
      <c r="H93" s="323">
        <f t="shared" si="4"/>
        <v>3900</v>
      </c>
      <c r="I93" s="338"/>
      <c r="J93" s="34"/>
      <c r="K93" s="34"/>
      <c r="L93" s="34"/>
    </row>
    <row r="94" spans="2:12" ht="15" customHeight="1">
      <c r="B94" s="68"/>
      <c r="C94" s="42"/>
      <c r="D94" s="42">
        <v>4170</v>
      </c>
      <c r="E94" s="26" t="s">
        <v>58</v>
      </c>
      <c r="F94" s="299">
        <v>4000</v>
      </c>
      <c r="G94" s="341">
        <v>-2000</v>
      </c>
      <c r="H94" s="323">
        <f t="shared" si="4"/>
        <v>2000</v>
      </c>
      <c r="I94" s="342" t="s">
        <v>485</v>
      </c>
      <c r="J94" s="34"/>
      <c r="K94" s="34"/>
      <c r="L94" s="34"/>
    </row>
    <row r="95" spans="2:12" ht="15" customHeight="1">
      <c r="B95" s="68"/>
      <c r="C95" s="42"/>
      <c r="D95" s="43" t="s">
        <v>80</v>
      </c>
      <c r="E95" s="26" t="s">
        <v>55</v>
      </c>
      <c r="F95" s="299">
        <v>10000</v>
      </c>
      <c r="G95" s="341">
        <v>3000</v>
      </c>
      <c r="H95" s="323">
        <f t="shared" si="4"/>
        <v>13000</v>
      </c>
      <c r="I95" s="342" t="s">
        <v>485</v>
      </c>
      <c r="J95" s="34"/>
      <c r="K95" s="34"/>
      <c r="L95" s="34"/>
    </row>
    <row r="96" spans="2:12" ht="15" customHeight="1">
      <c r="B96" s="68"/>
      <c r="C96" s="42"/>
      <c r="D96" s="42" t="s">
        <v>131</v>
      </c>
      <c r="E96" s="26" t="s">
        <v>61</v>
      </c>
      <c r="F96" s="299">
        <v>500</v>
      </c>
      <c r="G96" s="341"/>
      <c r="H96" s="323">
        <f t="shared" si="4"/>
        <v>500</v>
      </c>
      <c r="I96" s="338"/>
      <c r="J96" s="34"/>
      <c r="K96" s="34"/>
      <c r="L96" s="34"/>
    </row>
    <row r="97" spans="2:12" ht="15" customHeight="1">
      <c r="B97" s="68"/>
      <c r="C97" s="42"/>
      <c r="D97" s="43" t="s">
        <v>53</v>
      </c>
      <c r="E97" s="26" t="s">
        <v>54</v>
      </c>
      <c r="F97" s="299">
        <v>10700</v>
      </c>
      <c r="G97" s="341"/>
      <c r="H97" s="323">
        <f t="shared" si="4"/>
        <v>10700</v>
      </c>
      <c r="I97" s="342"/>
      <c r="J97" s="34"/>
      <c r="K97" s="34"/>
      <c r="L97" s="34"/>
    </row>
    <row r="98" spans="2:12" ht="15" customHeight="1">
      <c r="B98" s="68"/>
      <c r="C98" s="42"/>
      <c r="D98" s="51">
        <v>4360</v>
      </c>
      <c r="E98" s="26" t="s">
        <v>254</v>
      </c>
      <c r="F98" s="299">
        <v>2800</v>
      </c>
      <c r="G98" s="341"/>
      <c r="H98" s="323">
        <f t="shared" si="4"/>
        <v>2800</v>
      </c>
      <c r="I98" s="338"/>
      <c r="J98" s="34"/>
      <c r="K98" s="34"/>
      <c r="L98" s="34"/>
    </row>
    <row r="99" spans="2:12" ht="15" customHeight="1">
      <c r="B99" s="68"/>
      <c r="C99" s="42"/>
      <c r="D99" s="43" t="s">
        <v>100</v>
      </c>
      <c r="E99" s="26" t="s">
        <v>62</v>
      </c>
      <c r="F99" s="299">
        <v>4800</v>
      </c>
      <c r="G99" s="341"/>
      <c r="H99" s="323">
        <f t="shared" si="4"/>
        <v>4800</v>
      </c>
      <c r="I99" s="338"/>
      <c r="J99" s="34"/>
      <c r="K99" s="34"/>
      <c r="L99" s="34"/>
    </row>
    <row r="100" spans="2:12" ht="15" customHeight="1">
      <c r="B100" s="68"/>
      <c r="C100" s="42"/>
      <c r="D100" s="42">
        <v>4430</v>
      </c>
      <c r="E100" s="26" t="s">
        <v>63</v>
      </c>
      <c r="F100" s="299">
        <v>500</v>
      </c>
      <c r="G100" s="341"/>
      <c r="H100" s="323">
        <f t="shared" si="4"/>
        <v>500</v>
      </c>
      <c r="I100" s="338"/>
      <c r="J100" s="34"/>
      <c r="K100" s="34"/>
      <c r="L100" s="34"/>
    </row>
    <row r="101" spans="2:12" ht="15" customHeight="1">
      <c r="B101" s="68"/>
      <c r="C101" s="42"/>
      <c r="D101" s="43" t="s">
        <v>106</v>
      </c>
      <c r="E101" s="26" t="s">
        <v>107</v>
      </c>
      <c r="F101" s="299">
        <v>7400</v>
      </c>
      <c r="G101" s="341"/>
      <c r="H101" s="323">
        <f t="shared" si="4"/>
        <v>7400</v>
      </c>
      <c r="I101" s="342"/>
      <c r="J101" s="34"/>
      <c r="K101" s="34"/>
      <c r="L101" s="34"/>
    </row>
    <row r="102" spans="2:12" ht="15" customHeight="1">
      <c r="B102" s="68"/>
      <c r="C102" s="42"/>
      <c r="D102" s="51">
        <v>4700</v>
      </c>
      <c r="E102" s="26" t="s">
        <v>108</v>
      </c>
      <c r="F102" s="299">
        <v>6600</v>
      </c>
      <c r="G102" s="341">
        <v>-1000</v>
      </c>
      <c r="H102" s="323">
        <f t="shared" si="4"/>
        <v>5600</v>
      </c>
      <c r="I102" s="342" t="s">
        <v>485</v>
      </c>
      <c r="J102" s="34"/>
      <c r="K102" s="34"/>
      <c r="L102" s="34"/>
    </row>
    <row r="103" spans="2:12" ht="15" customHeight="1">
      <c r="B103" s="68"/>
      <c r="C103" s="145" t="s">
        <v>197</v>
      </c>
      <c r="D103" s="147"/>
      <c r="E103" s="116" t="s">
        <v>41</v>
      </c>
      <c r="F103" s="236">
        <f>F104+F105</f>
        <v>81290</v>
      </c>
      <c r="G103" s="236">
        <f>G104+G105</f>
        <v>0</v>
      </c>
      <c r="H103" s="236">
        <f>H104+H105</f>
        <v>81290</v>
      </c>
      <c r="I103" s="338"/>
      <c r="J103" s="34"/>
      <c r="K103" s="34"/>
      <c r="L103" s="34"/>
    </row>
    <row r="104" spans="2:12" ht="15" customHeight="1">
      <c r="B104" s="68"/>
      <c r="C104" s="91"/>
      <c r="D104" s="43" t="s">
        <v>88</v>
      </c>
      <c r="E104" s="26" t="s">
        <v>89</v>
      </c>
      <c r="F104" s="299">
        <v>71290</v>
      </c>
      <c r="G104" s="27"/>
      <c r="H104" s="323">
        <f>F104+G104</f>
        <v>71290</v>
      </c>
      <c r="I104" s="338"/>
      <c r="J104" s="34"/>
      <c r="K104" s="34"/>
      <c r="L104" s="34"/>
    </row>
    <row r="105" spans="2:12" ht="15" customHeight="1" thickBot="1">
      <c r="B105" s="70"/>
      <c r="C105" s="230"/>
      <c r="D105" s="46" t="s">
        <v>53</v>
      </c>
      <c r="E105" s="19" t="s">
        <v>54</v>
      </c>
      <c r="F105" s="300">
        <v>10000</v>
      </c>
      <c r="G105" s="327"/>
      <c r="H105" s="328">
        <f>F105+G105</f>
        <v>10000</v>
      </c>
      <c r="I105" s="339"/>
      <c r="J105" s="34"/>
      <c r="K105" s="34"/>
      <c r="L105" s="34"/>
    </row>
    <row r="106" spans="2:12" ht="39" customHeight="1" thickBot="1">
      <c r="B106" s="133" t="s">
        <v>47</v>
      </c>
      <c r="C106" s="129"/>
      <c r="D106" s="129"/>
      <c r="E106" s="125" t="s">
        <v>201</v>
      </c>
      <c r="F106" s="235">
        <f>F107+F111+F118</f>
        <v>35553</v>
      </c>
      <c r="G106" s="235">
        <f>G107+G111+G118</f>
        <v>4264</v>
      </c>
      <c r="H106" s="235">
        <f>H107+H111+H118</f>
        <v>39817</v>
      </c>
      <c r="I106" s="326"/>
      <c r="J106" s="34"/>
      <c r="K106" s="34"/>
      <c r="L106" s="34"/>
    </row>
    <row r="107" spans="2:12" ht="26.25" customHeight="1">
      <c r="B107" s="372"/>
      <c r="C107" s="373" t="s">
        <v>48</v>
      </c>
      <c r="D107" s="374"/>
      <c r="E107" s="375" t="s">
        <v>172</v>
      </c>
      <c r="F107" s="376">
        <f>SUM(F108:F110)</f>
        <v>1801</v>
      </c>
      <c r="G107" s="376">
        <f>SUM(G108:G110)</f>
        <v>0</v>
      </c>
      <c r="H107" s="376">
        <f>SUM(H108:H110)</f>
        <v>1801</v>
      </c>
      <c r="I107" s="377"/>
      <c r="J107" s="34"/>
      <c r="K107" s="34"/>
      <c r="L107" s="34"/>
    </row>
    <row r="108" spans="2:12" ht="16.5" customHeight="1">
      <c r="B108" s="68"/>
      <c r="C108" s="42"/>
      <c r="D108" s="43" t="s">
        <v>93</v>
      </c>
      <c r="E108" s="26" t="s">
        <v>94</v>
      </c>
      <c r="F108" s="306">
        <v>1520</v>
      </c>
      <c r="G108" s="27"/>
      <c r="H108" s="323">
        <f>F108+G108</f>
        <v>1520</v>
      </c>
      <c r="I108" s="338"/>
      <c r="J108" s="34"/>
      <c r="K108" s="34"/>
      <c r="L108" s="34"/>
    </row>
    <row r="109" spans="2:12" ht="16.5" customHeight="1">
      <c r="B109" s="68"/>
      <c r="C109" s="42"/>
      <c r="D109" s="43" t="s">
        <v>95</v>
      </c>
      <c r="E109" s="26" t="s">
        <v>96</v>
      </c>
      <c r="F109" s="306">
        <v>245</v>
      </c>
      <c r="G109" s="27"/>
      <c r="H109" s="323">
        <f>F109+G109</f>
        <v>245</v>
      </c>
      <c r="I109" s="338"/>
      <c r="J109" s="34"/>
      <c r="K109" s="34"/>
      <c r="L109" s="34"/>
    </row>
    <row r="110" spans="2:12" ht="16.5" customHeight="1">
      <c r="B110" s="68"/>
      <c r="C110" s="42"/>
      <c r="D110" s="43" t="s">
        <v>97</v>
      </c>
      <c r="E110" s="26" t="s">
        <v>98</v>
      </c>
      <c r="F110" s="306">
        <v>36</v>
      </c>
      <c r="G110" s="27"/>
      <c r="H110" s="323">
        <f>F110+G110</f>
        <v>36</v>
      </c>
      <c r="I110" s="338"/>
      <c r="J110" s="34"/>
      <c r="K110" s="34"/>
      <c r="L110" s="34"/>
    </row>
    <row r="111" spans="2:12" ht="16.5" customHeight="1">
      <c r="B111" s="68"/>
      <c r="C111" s="109">
        <v>75107</v>
      </c>
      <c r="D111" s="107"/>
      <c r="E111" s="202" t="s">
        <v>367</v>
      </c>
      <c r="F111" s="370">
        <f>SUM(F112:F117)</f>
        <v>10752</v>
      </c>
      <c r="G111" s="370">
        <f>SUM(G112:G117)</f>
        <v>0</v>
      </c>
      <c r="H111" s="370">
        <f>SUM(H112:H117)</f>
        <v>10752</v>
      </c>
      <c r="I111" s="338"/>
      <c r="J111" s="34"/>
      <c r="K111" s="34"/>
      <c r="L111" s="34"/>
    </row>
    <row r="112" spans="2:12" ht="16.5" customHeight="1">
      <c r="B112" s="68"/>
      <c r="C112" s="42"/>
      <c r="D112" s="43" t="s">
        <v>88</v>
      </c>
      <c r="E112" s="26" t="s">
        <v>89</v>
      </c>
      <c r="F112" s="306">
        <v>0</v>
      </c>
      <c r="G112" s="341"/>
      <c r="H112" s="323">
        <f aca="true" t="shared" si="5" ref="H112:H117">F112+G112</f>
        <v>0</v>
      </c>
      <c r="I112" s="338"/>
      <c r="J112" s="34"/>
      <c r="K112" s="34"/>
      <c r="L112" s="34"/>
    </row>
    <row r="113" spans="2:12" ht="16.5" customHeight="1">
      <c r="B113" s="68"/>
      <c r="C113" s="42"/>
      <c r="D113" s="43" t="s">
        <v>95</v>
      </c>
      <c r="E113" s="26" t="s">
        <v>96</v>
      </c>
      <c r="F113" s="306">
        <v>800</v>
      </c>
      <c r="G113" s="341"/>
      <c r="H113" s="323">
        <f t="shared" si="5"/>
        <v>800</v>
      </c>
      <c r="I113" s="342"/>
      <c r="J113" s="34"/>
      <c r="K113" s="34"/>
      <c r="L113" s="34"/>
    </row>
    <row r="114" spans="2:12" ht="16.5" customHeight="1">
      <c r="B114" s="68"/>
      <c r="C114" s="42"/>
      <c r="D114" s="43" t="s">
        <v>97</v>
      </c>
      <c r="E114" s="26" t="s">
        <v>98</v>
      </c>
      <c r="F114" s="306">
        <v>200</v>
      </c>
      <c r="G114" s="341"/>
      <c r="H114" s="323">
        <f t="shared" si="5"/>
        <v>200</v>
      </c>
      <c r="I114" s="342"/>
      <c r="J114" s="34"/>
      <c r="K114" s="34"/>
      <c r="L114" s="34"/>
    </row>
    <row r="115" spans="2:12" ht="16.5" customHeight="1">
      <c r="B115" s="68"/>
      <c r="C115" s="42"/>
      <c r="D115" s="42">
        <v>4170</v>
      </c>
      <c r="E115" s="26" t="s">
        <v>58</v>
      </c>
      <c r="F115" s="306">
        <v>6100</v>
      </c>
      <c r="G115" s="341"/>
      <c r="H115" s="323">
        <f t="shared" si="5"/>
        <v>6100</v>
      </c>
      <c r="I115" s="342"/>
      <c r="J115" s="34"/>
      <c r="K115" s="34"/>
      <c r="L115" s="34"/>
    </row>
    <row r="116" spans="2:12" ht="16.5" customHeight="1">
      <c r="B116" s="68"/>
      <c r="C116" s="42"/>
      <c r="D116" s="43" t="s">
        <v>80</v>
      </c>
      <c r="E116" s="26" t="s">
        <v>55</v>
      </c>
      <c r="F116" s="306">
        <v>3352</v>
      </c>
      <c r="G116" s="341"/>
      <c r="H116" s="323">
        <f t="shared" si="5"/>
        <v>3352</v>
      </c>
      <c r="I116" s="342"/>
      <c r="J116" s="34"/>
      <c r="K116" s="34"/>
      <c r="L116" s="34"/>
    </row>
    <row r="117" spans="2:12" ht="16.5" customHeight="1">
      <c r="B117" s="68"/>
      <c r="C117" s="42"/>
      <c r="D117" s="43" t="s">
        <v>100</v>
      </c>
      <c r="E117" s="26" t="s">
        <v>62</v>
      </c>
      <c r="F117" s="306">
        <v>300</v>
      </c>
      <c r="G117" s="341"/>
      <c r="H117" s="323">
        <f t="shared" si="5"/>
        <v>300</v>
      </c>
      <c r="I117" s="342"/>
      <c r="J117" s="34"/>
      <c r="K117" s="34"/>
      <c r="L117" s="34"/>
    </row>
    <row r="118" spans="2:12" ht="51">
      <c r="B118" s="68"/>
      <c r="C118" s="110">
        <v>75109</v>
      </c>
      <c r="D118" s="107"/>
      <c r="E118" s="112" t="s">
        <v>366</v>
      </c>
      <c r="F118" s="370">
        <f>SUM(F119:F124)</f>
        <v>23000</v>
      </c>
      <c r="G118" s="370">
        <f>SUM(G119:G124)</f>
        <v>4264</v>
      </c>
      <c r="H118" s="370">
        <f>SUM(H119:H124)</f>
        <v>27264</v>
      </c>
      <c r="I118" s="338"/>
      <c r="J118" s="34"/>
      <c r="K118" s="34"/>
      <c r="L118" s="34"/>
    </row>
    <row r="119" spans="2:12" ht="16.5" customHeight="1">
      <c r="B119" s="68"/>
      <c r="C119" s="110"/>
      <c r="D119" s="43" t="s">
        <v>88</v>
      </c>
      <c r="E119" s="26" t="s">
        <v>89</v>
      </c>
      <c r="F119" s="371">
        <v>12005</v>
      </c>
      <c r="G119" s="341"/>
      <c r="H119" s="323">
        <f aca="true" t="shared" si="6" ref="H119:H124">F119+G119</f>
        <v>12005</v>
      </c>
      <c r="I119" s="342"/>
      <c r="J119" s="34"/>
      <c r="K119" s="34"/>
      <c r="L119" s="34"/>
    </row>
    <row r="120" spans="2:12" ht="16.5" customHeight="1">
      <c r="B120" s="68"/>
      <c r="C120" s="110"/>
      <c r="D120" s="43" t="s">
        <v>95</v>
      </c>
      <c r="E120" s="26" t="s">
        <v>96</v>
      </c>
      <c r="F120" s="371">
        <v>900</v>
      </c>
      <c r="G120" s="341">
        <v>177</v>
      </c>
      <c r="H120" s="323">
        <f t="shared" si="6"/>
        <v>1077</v>
      </c>
      <c r="I120" s="342" t="s">
        <v>485</v>
      </c>
      <c r="J120" s="34"/>
      <c r="K120" s="34"/>
      <c r="L120" s="34"/>
    </row>
    <row r="121" spans="2:12" ht="16.5" customHeight="1">
      <c r="B121" s="68"/>
      <c r="C121" s="110"/>
      <c r="D121" s="43" t="s">
        <v>97</v>
      </c>
      <c r="E121" s="26" t="s">
        <v>98</v>
      </c>
      <c r="F121" s="371">
        <v>200</v>
      </c>
      <c r="G121" s="341">
        <v>-46</v>
      </c>
      <c r="H121" s="323">
        <f t="shared" si="6"/>
        <v>154</v>
      </c>
      <c r="I121" s="342" t="s">
        <v>485</v>
      </c>
      <c r="J121" s="34"/>
      <c r="K121" s="34"/>
      <c r="L121" s="34"/>
    </row>
    <row r="122" spans="2:12" ht="16.5" customHeight="1">
      <c r="B122" s="68"/>
      <c r="C122" s="110"/>
      <c r="D122" s="42">
        <v>4170</v>
      </c>
      <c r="E122" s="26" t="s">
        <v>58</v>
      </c>
      <c r="F122" s="371">
        <v>6200</v>
      </c>
      <c r="G122" s="341">
        <v>1300</v>
      </c>
      <c r="H122" s="323">
        <f t="shared" si="6"/>
        <v>7500</v>
      </c>
      <c r="I122" s="342" t="s">
        <v>378</v>
      </c>
      <c r="J122" s="34"/>
      <c r="K122" s="34"/>
      <c r="L122" s="34"/>
    </row>
    <row r="123" spans="2:12" ht="16.5" customHeight="1">
      <c r="B123" s="68"/>
      <c r="C123" s="110"/>
      <c r="D123" s="43" t="s">
        <v>80</v>
      </c>
      <c r="E123" s="26" t="s">
        <v>55</v>
      </c>
      <c r="F123" s="371">
        <v>3395</v>
      </c>
      <c r="G123" s="523">
        <v>3011</v>
      </c>
      <c r="H123" s="323">
        <f t="shared" si="6"/>
        <v>6406</v>
      </c>
      <c r="I123" s="342" t="s">
        <v>378</v>
      </c>
      <c r="J123" s="34"/>
      <c r="K123" s="34"/>
      <c r="L123" s="34"/>
    </row>
    <row r="124" spans="2:12" ht="16.5" customHeight="1" thickBot="1">
      <c r="B124" s="70"/>
      <c r="C124" s="45"/>
      <c r="D124" s="46" t="s">
        <v>100</v>
      </c>
      <c r="E124" s="19" t="s">
        <v>62</v>
      </c>
      <c r="F124" s="381">
        <v>300</v>
      </c>
      <c r="G124" s="524">
        <v>-178</v>
      </c>
      <c r="H124" s="328">
        <f t="shared" si="6"/>
        <v>122</v>
      </c>
      <c r="I124" s="382" t="s">
        <v>485</v>
      </c>
      <c r="J124" s="34"/>
      <c r="K124" s="34"/>
      <c r="L124" s="34"/>
    </row>
    <row r="125" spans="2:12" ht="30" customHeight="1" thickBot="1">
      <c r="B125" s="133" t="s">
        <v>49</v>
      </c>
      <c r="C125" s="129"/>
      <c r="D125" s="129"/>
      <c r="E125" s="125" t="s">
        <v>18</v>
      </c>
      <c r="F125" s="235">
        <f>F126+F128+F138</f>
        <v>661500</v>
      </c>
      <c r="G125" s="235">
        <f>G126+G128+G138</f>
        <v>0</v>
      </c>
      <c r="H125" s="235">
        <f>H126+H128+H138</f>
        <v>661500</v>
      </c>
      <c r="I125" s="326"/>
      <c r="J125" s="34"/>
      <c r="K125" s="34"/>
      <c r="L125" s="34"/>
    </row>
    <row r="126" spans="2:12" ht="18" customHeight="1">
      <c r="B126" s="182"/>
      <c r="C126" s="109">
        <v>75405</v>
      </c>
      <c r="D126" s="118"/>
      <c r="E126" s="120" t="s">
        <v>336</v>
      </c>
      <c r="F126" s="330">
        <f>F127</f>
        <v>80000</v>
      </c>
      <c r="G126" s="330">
        <f>G127</f>
        <v>0</v>
      </c>
      <c r="H126" s="330">
        <f>H127</f>
        <v>80000</v>
      </c>
      <c r="I126" s="337"/>
      <c r="J126" s="34"/>
      <c r="K126" s="34"/>
      <c r="L126" s="34"/>
    </row>
    <row r="127" spans="2:12" ht="27" customHeight="1">
      <c r="B127" s="156"/>
      <c r="C127" s="157"/>
      <c r="D127" s="42" t="s">
        <v>337</v>
      </c>
      <c r="E127" s="26" t="s">
        <v>338</v>
      </c>
      <c r="F127" s="307">
        <v>80000</v>
      </c>
      <c r="G127" s="27"/>
      <c r="H127" s="323">
        <f>F127+G127</f>
        <v>80000</v>
      </c>
      <c r="I127" s="338"/>
      <c r="J127" s="34"/>
      <c r="K127" s="34"/>
      <c r="L127" s="34"/>
    </row>
    <row r="128" spans="2:12" ht="15" customHeight="1">
      <c r="B128" s="69"/>
      <c r="C128" s="144" t="s">
        <v>110</v>
      </c>
      <c r="D128" s="145"/>
      <c r="E128" s="116" t="s">
        <v>173</v>
      </c>
      <c r="F128" s="236">
        <f>SUM(F129:F137)</f>
        <v>450500</v>
      </c>
      <c r="G128" s="236">
        <f>SUM(G129:G137)</f>
        <v>0</v>
      </c>
      <c r="H128" s="236">
        <f>SUM(H129:H137)</f>
        <v>450500</v>
      </c>
      <c r="I128" s="338"/>
      <c r="J128" s="34"/>
      <c r="K128" s="34"/>
      <c r="L128" s="34"/>
    </row>
    <row r="129" spans="2:12" ht="24">
      <c r="B129" s="67"/>
      <c r="C129" s="119"/>
      <c r="D129" s="172" t="s">
        <v>224</v>
      </c>
      <c r="E129" s="77" t="s">
        <v>225</v>
      </c>
      <c r="F129" s="308">
        <v>22000</v>
      </c>
      <c r="G129" s="27"/>
      <c r="H129" s="323">
        <f aca="true" t="shared" si="7" ref="H129:H140">F129+G129</f>
        <v>22000</v>
      </c>
      <c r="I129" s="338"/>
      <c r="J129" s="34"/>
      <c r="K129" s="34"/>
      <c r="L129" s="34"/>
    </row>
    <row r="130" spans="2:12" ht="17.25" customHeight="1">
      <c r="B130" s="67"/>
      <c r="C130" s="90"/>
      <c r="D130" s="43" t="s">
        <v>88</v>
      </c>
      <c r="E130" s="26" t="s">
        <v>89</v>
      </c>
      <c r="F130" s="308">
        <v>50000</v>
      </c>
      <c r="G130" s="27"/>
      <c r="H130" s="323">
        <f t="shared" si="7"/>
        <v>50000</v>
      </c>
      <c r="I130" s="338"/>
      <c r="J130" s="34"/>
      <c r="K130" s="34"/>
      <c r="L130" s="34"/>
    </row>
    <row r="131" spans="2:12" ht="17.25" customHeight="1">
      <c r="B131" s="67"/>
      <c r="C131" s="90"/>
      <c r="D131" s="43" t="s">
        <v>80</v>
      </c>
      <c r="E131" s="26" t="s">
        <v>479</v>
      </c>
      <c r="F131" s="308">
        <v>129000</v>
      </c>
      <c r="G131" s="341"/>
      <c r="H131" s="323">
        <f t="shared" si="7"/>
        <v>129000</v>
      </c>
      <c r="I131" s="342"/>
      <c r="J131" s="34"/>
      <c r="K131" s="34"/>
      <c r="L131" s="34"/>
    </row>
    <row r="132" spans="2:12" ht="17.25" customHeight="1">
      <c r="B132" s="67"/>
      <c r="C132" s="90"/>
      <c r="D132" s="43" t="s">
        <v>104</v>
      </c>
      <c r="E132" s="26" t="s">
        <v>59</v>
      </c>
      <c r="F132" s="308">
        <v>30000</v>
      </c>
      <c r="G132" s="27"/>
      <c r="H132" s="323">
        <f t="shared" si="7"/>
        <v>30000</v>
      </c>
      <c r="I132" s="338"/>
      <c r="J132" s="34"/>
      <c r="K132" s="34"/>
      <c r="L132" s="34"/>
    </row>
    <row r="133" spans="2:12" ht="17.25" customHeight="1">
      <c r="B133" s="67"/>
      <c r="C133" s="90"/>
      <c r="D133" s="43" t="s">
        <v>105</v>
      </c>
      <c r="E133" s="26" t="s">
        <v>319</v>
      </c>
      <c r="F133" s="308">
        <v>85000</v>
      </c>
      <c r="G133" s="27"/>
      <c r="H133" s="323">
        <f t="shared" si="7"/>
        <v>85000</v>
      </c>
      <c r="I133" s="338"/>
      <c r="J133" s="34"/>
      <c r="K133" s="34"/>
      <c r="L133" s="34"/>
    </row>
    <row r="134" spans="2:12" ht="17.25" customHeight="1">
      <c r="B134" s="67"/>
      <c r="C134" s="90"/>
      <c r="D134" s="42" t="s">
        <v>131</v>
      </c>
      <c r="E134" s="26" t="s">
        <v>61</v>
      </c>
      <c r="F134" s="308">
        <v>15000</v>
      </c>
      <c r="G134" s="27"/>
      <c r="H134" s="323">
        <f t="shared" si="7"/>
        <v>15000</v>
      </c>
      <c r="I134" s="338"/>
      <c r="J134" s="34"/>
      <c r="K134" s="34"/>
      <c r="L134" s="34"/>
    </row>
    <row r="135" spans="2:12" ht="17.25" customHeight="1">
      <c r="B135" s="68"/>
      <c r="C135" s="42"/>
      <c r="D135" s="43" t="s">
        <v>53</v>
      </c>
      <c r="E135" s="26" t="s">
        <v>54</v>
      </c>
      <c r="F135" s="299">
        <v>37500</v>
      </c>
      <c r="G135" s="27"/>
      <c r="H135" s="323">
        <f t="shared" si="7"/>
        <v>37500</v>
      </c>
      <c r="I135" s="338"/>
      <c r="J135" s="34"/>
      <c r="K135" s="34"/>
      <c r="L135" s="34"/>
    </row>
    <row r="136" spans="2:12" ht="17.25" customHeight="1">
      <c r="B136" s="68"/>
      <c r="C136" s="42"/>
      <c r="D136" s="43" t="s">
        <v>85</v>
      </c>
      <c r="E136" s="26" t="s">
        <v>63</v>
      </c>
      <c r="F136" s="299">
        <v>45000</v>
      </c>
      <c r="G136" s="27"/>
      <c r="H136" s="323">
        <f t="shared" si="7"/>
        <v>45000</v>
      </c>
      <c r="I136" s="338"/>
      <c r="J136" s="34"/>
      <c r="K136" s="34"/>
      <c r="L136" s="34"/>
    </row>
    <row r="137" spans="2:12" ht="36">
      <c r="B137" s="68"/>
      <c r="C137" s="172"/>
      <c r="D137" s="42" t="s">
        <v>359</v>
      </c>
      <c r="E137" s="26" t="s">
        <v>360</v>
      </c>
      <c r="F137" s="299">
        <v>37000</v>
      </c>
      <c r="G137" s="292"/>
      <c r="H137" s="357">
        <f t="shared" si="7"/>
        <v>37000</v>
      </c>
      <c r="I137" s="342"/>
      <c r="J137" s="34"/>
      <c r="K137" s="34"/>
      <c r="L137" s="34"/>
    </row>
    <row r="138" spans="2:12" ht="15" customHeight="1">
      <c r="B138" s="68"/>
      <c r="C138" s="148">
        <v>75421</v>
      </c>
      <c r="D138" s="173"/>
      <c r="E138" s="120" t="s">
        <v>211</v>
      </c>
      <c r="F138" s="236">
        <f>SUM(F139:F141)</f>
        <v>131000</v>
      </c>
      <c r="G138" s="236">
        <f>SUM(G139:G141)</f>
        <v>0</v>
      </c>
      <c r="H138" s="236">
        <f>SUM(H139:H141)</f>
        <v>131000</v>
      </c>
      <c r="I138" s="338"/>
      <c r="J138" s="34"/>
      <c r="K138" s="34"/>
      <c r="L138" s="34"/>
    </row>
    <row r="139" spans="2:12" ht="15" customHeight="1">
      <c r="B139" s="70"/>
      <c r="C139" s="390"/>
      <c r="D139" s="43" t="s">
        <v>80</v>
      </c>
      <c r="E139" s="26" t="s">
        <v>55</v>
      </c>
      <c r="F139" s="300">
        <v>26000</v>
      </c>
      <c r="G139" s="300"/>
      <c r="H139" s="357">
        <f t="shared" si="7"/>
        <v>26000</v>
      </c>
      <c r="I139" s="382"/>
      <c r="J139" s="34"/>
      <c r="K139" s="34"/>
      <c r="L139" s="34"/>
    </row>
    <row r="140" spans="2:12" ht="15" customHeight="1">
      <c r="B140" s="68"/>
      <c r="C140" s="390"/>
      <c r="D140" s="43" t="s">
        <v>53</v>
      </c>
      <c r="E140" s="26" t="s">
        <v>54</v>
      </c>
      <c r="F140" s="299">
        <v>15050</v>
      </c>
      <c r="G140" s="299"/>
      <c r="H140" s="357">
        <f t="shared" si="7"/>
        <v>15050</v>
      </c>
      <c r="I140" s="342"/>
      <c r="J140" s="34"/>
      <c r="K140" s="34"/>
      <c r="L140" s="34"/>
    </row>
    <row r="141" spans="2:12" ht="15.75" customHeight="1" thickBot="1">
      <c r="B141" s="70"/>
      <c r="C141" s="45"/>
      <c r="D141" s="46" t="s">
        <v>116</v>
      </c>
      <c r="E141" s="19" t="s">
        <v>117</v>
      </c>
      <c r="F141" s="300">
        <v>89950</v>
      </c>
      <c r="G141" s="367"/>
      <c r="H141" s="328">
        <f>F141+G141</f>
        <v>89950</v>
      </c>
      <c r="I141" s="382"/>
      <c r="J141" s="34"/>
      <c r="K141" s="34"/>
      <c r="L141" s="34"/>
    </row>
    <row r="142" spans="2:12" ht="52.5" customHeight="1" thickBot="1">
      <c r="B142" s="124">
        <v>756</v>
      </c>
      <c r="C142" s="122"/>
      <c r="D142" s="122"/>
      <c r="E142" s="125" t="s">
        <v>206</v>
      </c>
      <c r="F142" s="235">
        <f>F143+F145+F147</f>
        <v>11000</v>
      </c>
      <c r="G142" s="235">
        <f>G143+G145+G147</f>
        <v>0</v>
      </c>
      <c r="H142" s="235">
        <f>H143+H145+H147</f>
        <v>11000</v>
      </c>
      <c r="I142" s="326"/>
      <c r="J142" s="34"/>
      <c r="K142" s="34"/>
      <c r="L142" s="34"/>
    </row>
    <row r="143" spans="2:12" ht="40.5" customHeight="1">
      <c r="B143" s="103"/>
      <c r="C143" s="109">
        <v>75615</v>
      </c>
      <c r="D143" s="107"/>
      <c r="E143" s="112" t="s">
        <v>202</v>
      </c>
      <c r="F143" s="266">
        <f>F144</f>
        <v>4000</v>
      </c>
      <c r="G143" s="266">
        <f>G144</f>
        <v>0</v>
      </c>
      <c r="H143" s="266">
        <f>H144</f>
        <v>4000</v>
      </c>
      <c r="I143" s="337"/>
      <c r="J143" s="34"/>
      <c r="K143" s="34"/>
      <c r="L143" s="34"/>
    </row>
    <row r="144" spans="2:12" ht="17.25" customHeight="1">
      <c r="B144" s="68"/>
      <c r="C144" s="42"/>
      <c r="D144" s="51">
        <v>4610</v>
      </c>
      <c r="E144" s="26" t="s">
        <v>210</v>
      </c>
      <c r="F144" s="299">
        <v>4000</v>
      </c>
      <c r="G144" s="27"/>
      <c r="H144" s="323">
        <f>F144+G144</f>
        <v>4000</v>
      </c>
      <c r="I144" s="338"/>
      <c r="J144" s="34"/>
      <c r="K144" s="34"/>
      <c r="L144" s="34"/>
    </row>
    <row r="145" spans="2:12" ht="40.5" customHeight="1">
      <c r="B145" s="68"/>
      <c r="C145" s="110">
        <v>75616</v>
      </c>
      <c r="D145" s="111"/>
      <c r="E145" s="113" t="s">
        <v>203</v>
      </c>
      <c r="F145" s="236">
        <f>F146</f>
        <v>6000</v>
      </c>
      <c r="G145" s="236">
        <f>G146</f>
        <v>0</v>
      </c>
      <c r="H145" s="236">
        <f>H146</f>
        <v>6000</v>
      </c>
      <c r="I145" s="338"/>
      <c r="J145" s="34"/>
      <c r="K145" s="34"/>
      <c r="L145" s="34"/>
    </row>
    <row r="146" spans="2:12" ht="17.25" customHeight="1">
      <c r="B146" s="68"/>
      <c r="C146" s="42"/>
      <c r="D146" s="51">
        <v>4610</v>
      </c>
      <c r="E146" s="26" t="s">
        <v>210</v>
      </c>
      <c r="F146" s="299">
        <v>6000</v>
      </c>
      <c r="G146" s="27"/>
      <c r="H146" s="323">
        <f>F146+G146</f>
        <v>6000</v>
      </c>
      <c r="I146" s="338"/>
      <c r="J146" s="34"/>
      <c r="K146" s="34"/>
      <c r="L146" s="34"/>
    </row>
    <row r="147" spans="2:12" ht="25.5">
      <c r="B147" s="68"/>
      <c r="C147" s="110">
        <v>75618</v>
      </c>
      <c r="D147" s="111"/>
      <c r="E147" s="196" t="s">
        <v>204</v>
      </c>
      <c r="F147" s="236">
        <f>F148</f>
        <v>1000</v>
      </c>
      <c r="G147" s="236">
        <f>G148</f>
        <v>0</v>
      </c>
      <c r="H147" s="236">
        <f>H148</f>
        <v>1000</v>
      </c>
      <c r="I147" s="338"/>
      <c r="J147" s="34"/>
      <c r="K147" s="34"/>
      <c r="L147" s="34"/>
    </row>
    <row r="148" spans="2:12" ht="17.25" customHeight="1" thickBot="1">
      <c r="B148" s="71"/>
      <c r="C148" s="47"/>
      <c r="D148" s="329">
        <v>4610</v>
      </c>
      <c r="E148" s="19" t="s">
        <v>210</v>
      </c>
      <c r="F148" s="301">
        <v>1000</v>
      </c>
      <c r="G148" s="327"/>
      <c r="H148" s="328">
        <f>F148+G148</f>
        <v>1000</v>
      </c>
      <c r="I148" s="339"/>
      <c r="J148" s="34"/>
      <c r="K148" s="34"/>
      <c r="L148" s="34"/>
    </row>
    <row r="149" spans="2:12" ht="20.25" customHeight="1" thickBot="1">
      <c r="B149" s="133" t="s">
        <v>111</v>
      </c>
      <c r="C149" s="129"/>
      <c r="D149" s="129"/>
      <c r="E149" s="130" t="s">
        <v>112</v>
      </c>
      <c r="F149" s="235">
        <f aca="true" t="shared" si="8" ref="F149:H150">F150</f>
        <v>360000</v>
      </c>
      <c r="G149" s="235">
        <f t="shared" si="8"/>
        <v>0</v>
      </c>
      <c r="H149" s="235">
        <f t="shared" si="8"/>
        <v>360000</v>
      </c>
      <c r="I149" s="326"/>
      <c r="J149" s="34"/>
      <c r="K149" s="34"/>
      <c r="L149" s="34"/>
    </row>
    <row r="150" spans="2:12" ht="27" customHeight="1">
      <c r="B150" s="67"/>
      <c r="C150" s="119" t="s">
        <v>113</v>
      </c>
      <c r="D150" s="118"/>
      <c r="E150" s="120" t="s">
        <v>174</v>
      </c>
      <c r="F150" s="266">
        <f t="shared" si="8"/>
        <v>360000</v>
      </c>
      <c r="G150" s="266">
        <f t="shared" si="8"/>
        <v>0</v>
      </c>
      <c r="H150" s="266">
        <f t="shared" si="8"/>
        <v>360000</v>
      </c>
      <c r="I150" s="337"/>
      <c r="J150" s="34"/>
      <c r="K150" s="34"/>
      <c r="L150" s="34"/>
    </row>
    <row r="151" spans="2:12" ht="25.5" customHeight="1" thickBot="1">
      <c r="B151" s="70"/>
      <c r="C151" s="45"/>
      <c r="D151" s="45" t="s">
        <v>190</v>
      </c>
      <c r="E151" s="48" t="s">
        <v>191</v>
      </c>
      <c r="F151" s="300">
        <v>360000</v>
      </c>
      <c r="G151" s="327"/>
      <c r="H151" s="328">
        <f>F151+G151</f>
        <v>360000</v>
      </c>
      <c r="I151" s="339"/>
      <c r="J151" s="34"/>
      <c r="K151" s="34"/>
      <c r="L151" s="34"/>
    </row>
    <row r="152" spans="2:12" ht="15.75" customHeight="1" thickBot="1">
      <c r="B152" s="133" t="s">
        <v>114</v>
      </c>
      <c r="C152" s="129"/>
      <c r="D152" s="129"/>
      <c r="E152" s="123" t="s">
        <v>33</v>
      </c>
      <c r="F152" s="235">
        <f aca="true" t="shared" si="9" ref="F152:H153">F153</f>
        <v>44000</v>
      </c>
      <c r="G152" s="235">
        <f t="shared" si="9"/>
        <v>0</v>
      </c>
      <c r="H152" s="235">
        <f t="shared" si="9"/>
        <v>44000</v>
      </c>
      <c r="I152" s="326"/>
      <c r="J152" s="34"/>
      <c r="K152" s="34"/>
      <c r="L152" s="34"/>
    </row>
    <row r="153" spans="2:12" ht="14.25" customHeight="1">
      <c r="B153" s="67"/>
      <c r="C153" s="119" t="s">
        <v>115</v>
      </c>
      <c r="D153" s="118"/>
      <c r="E153" s="120" t="s">
        <v>175</v>
      </c>
      <c r="F153" s="266">
        <f t="shared" si="9"/>
        <v>44000</v>
      </c>
      <c r="G153" s="266">
        <f t="shared" si="9"/>
        <v>0</v>
      </c>
      <c r="H153" s="266">
        <f t="shared" si="9"/>
        <v>44000</v>
      </c>
      <c r="I153" s="337"/>
      <c r="J153" s="34"/>
      <c r="K153" s="34"/>
      <c r="L153" s="34"/>
    </row>
    <row r="154" spans="2:12" ht="13.5" thickBot="1">
      <c r="B154" s="71"/>
      <c r="C154" s="150"/>
      <c r="D154" s="46" t="s">
        <v>116</v>
      </c>
      <c r="E154" s="19" t="s">
        <v>117</v>
      </c>
      <c r="F154" s="301">
        <v>44000</v>
      </c>
      <c r="G154" s="327"/>
      <c r="H154" s="328">
        <f>F154+G154</f>
        <v>44000</v>
      </c>
      <c r="I154" s="339"/>
      <c r="J154" s="34"/>
      <c r="K154" s="34"/>
      <c r="L154" s="34"/>
    </row>
    <row r="155" spans="2:12" ht="15.75" customHeight="1" thickBot="1">
      <c r="B155" s="133" t="s">
        <v>118</v>
      </c>
      <c r="C155" s="129"/>
      <c r="D155" s="134"/>
      <c r="E155" s="123" t="s">
        <v>36</v>
      </c>
      <c r="F155" s="235">
        <f>F156+F176+F195+F215+F228+F230+F242+F248+F255</f>
        <v>13173182</v>
      </c>
      <c r="G155" s="235">
        <f>G156+G176+G195+G215+G228+G230+G242+G248+G255</f>
        <v>36457</v>
      </c>
      <c r="H155" s="235">
        <f>H156+H176+H195+H215+H228+H230+H242+H248+H255</f>
        <v>13209639</v>
      </c>
      <c r="I155" s="326"/>
      <c r="J155" s="34"/>
      <c r="K155" s="34"/>
      <c r="L155" s="34"/>
    </row>
    <row r="156" spans="2:12" ht="16.5" customHeight="1">
      <c r="B156" s="67"/>
      <c r="C156" s="118" t="s">
        <v>119</v>
      </c>
      <c r="D156" s="331"/>
      <c r="E156" s="120" t="s">
        <v>37</v>
      </c>
      <c r="F156" s="266">
        <f>SUM(F157:F175)</f>
        <v>8097089</v>
      </c>
      <c r="G156" s="266">
        <f>SUM(G157:G175)</f>
        <v>0</v>
      </c>
      <c r="H156" s="266">
        <f>SUM(H157:H175)</f>
        <v>8097089</v>
      </c>
      <c r="I156" s="337"/>
      <c r="J156" s="34"/>
      <c r="K156" s="34"/>
      <c r="L156" s="34"/>
    </row>
    <row r="157" spans="2:12" ht="15" customHeight="1">
      <c r="B157" s="68"/>
      <c r="C157" s="42"/>
      <c r="D157" s="43" t="s">
        <v>56</v>
      </c>
      <c r="E157" s="26" t="s">
        <v>208</v>
      </c>
      <c r="F157" s="309">
        <v>311879</v>
      </c>
      <c r="G157" s="341"/>
      <c r="H157" s="323">
        <f aca="true" t="shared" si="10" ref="H157:H175">F157+G157</f>
        <v>311879</v>
      </c>
      <c r="I157" s="342"/>
      <c r="J157" s="34"/>
      <c r="K157" s="34"/>
      <c r="L157" s="34"/>
    </row>
    <row r="158" spans="2:12" ht="15" customHeight="1">
      <c r="B158" s="68"/>
      <c r="C158" s="42"/>
      <c r="D158" s="43" t="s">
        <v>93</v>
      </c>
      <c r="E158" s="26" t="s">
        <v>94</v>
      </c>
      <c r="F158" s="309">
        <v>5206800</v>
      </c>
      <c r="G158" s="341"/>
      <c r="H158" s="323">
        <f t="shared" si="10"/>
        <v>5206800</v>
      </c>
      <c r="I158" s="342"/>
      <c r="J158" s="34"/>
      <c r="K158" s="34"/>
      <c r="L158" s="34"/>
    </row>
    <row r="159" spans="2:12" ht="15" customHeight="1">
      <c r="B159" s="68"/>
      <c r="C159" s="42"/>
      <c r="D159" s="43" t="s">
        <v>103</v>
      </c>
      <c r="E159" s="26" t="s">
        <v>57</v>
      </c>
      <c r="F159" s="309">
        <v>429821</v>
      </c>
      <c r="G159" s="341"/>
      <c r="H159" s="323">
        <f t="shared" si="10"/>
        <v>429821</v>
      </c>
      <c r="I159" s="342"/>
      <c r="J159" s="34"/>
      <c r="K159" s="34"/>
      <c r="L159" s="34"/>
    </row>
    <row r="160" spans="2:12" ht="15" customHeight="1">
      <c r="B160" s="68"/>
      <c r="C160" s="42"/>
      <c r="D160" s="43" t="s">
        <v>95</v>
      </c>
      <c r="E160" s="26" t="s">
        <v>96</v>
      </c>
      <c r="F160" s="309">
        <v>1016389</v>
      </c>
      <c r="G160" s="341"/>
      <c r="H160" s="323">
        <f t="shared" si="10"/>
        <v>1016389</v>
      </c>
      <c r="I160" s="342"/>
      <c r="J160" s="34"/>
      <c r="K160" s="34"/>
      <c r="L160" s="34"/>
    </row>
    <row r="161" spans="2:12" ht="15" customHeight="1">
      <c r="B161" s="68"/>
      <c r="C161" s="42"/>
      <c r="D161" s="43" t="s">
        <v>97</v>
      </c>
      <c r="E161" s="26" t="s">
        <v>98</v>
      </c>
      <c r="F161" s="309">
        <v>147300</v>
      </c>
      <c r="G161" s="341"/>
      <c r="H161" s="323">
        <f t="shared" si="10"/>
        <v>147300</v>
      </c>
      <c r="I161" s="338"/>
      <c r="J161" s="34"/>
      <c r="K161" s="34"/>
      <c r="L161" s="34"/>
    </row>
    <row r="162" spans="2:12" ht="15" customHeight="1">
      <c r="B162" s="68"/>
      <c r="C162" s="42"/>
      <c r="D162" s="42">
        <v>4170</v>
      </c>
      <c r="E162" s="26" t="s">
        <v>58</v>
      </c>
      <c r="F162" s="309">
        <v>28543</v>
      </c>
      <c r="G162" s="341"/>
      <c r="H162" s="323">
        <f t="shared" si="10"/>
        <v>28543</v>
      </c>
      <c r="I162" s="342"/>
      <c r="J162" s="34"/>
      <c r="K162" s="34"/>
      <c r="L162" s="34"/>
    </row>
    <row r="163" spans="2:12" ht="15" customHeight="1">
      <c r="B163" s="68"/>
      <c r="C163" s="42"/>
      <c r="D163" s="43" t="s">
        <v>80</v>
      </c>
      <c r="E163" s="26" t="s">
        <v>55</v>
      </c>
      <c r="F163" s="309">
        <v>173700</v>
      </c>
      <c r="G163" s="341"/>
      <c r="H163" s="323">
        <f t="shared" si="10"/>
        <v>173700</v>
      </c>
      <c r="I163" s="342"/>
      <c r="J163" s="34"/>
      <c r="K163" s="34"/>
      <c r="L163" s="34"/>
    </row>
    <row r="164" spans="2:12" ht="15" customHeight="1">
      <c r="B164" s="68"/>
      <c r="C164" s="42"/>
      <c r="D164" s="43" t="s">
        <v>120</v>
      </c>
      <c r="E164" s="26" t="s">
        <v>277</v>
      </c>
      <c r="F164" s="309">
        <v>21000</v>
      </c>
      <c r="G164" s="341"/>
      <c r="H164" s="323">
        <f t="shared" si="10"/>
        <v>21000</v>
      </c>
      <c r="I164" s="338"/>
      <c r="J164" s="34"/>
      <c r="K164" s="34"/>
      <c r="L164" s="34"/>
    </row>
    <row r="165" spans="2:12" ht="15" customHeight="1">
      <c r="B165" s="68"/>
      <c r="C165" s="42"/>
      <c r="D165" s="43" t="s">
        <v>104</v>
      </c>
      <c r="E165" s="26" t="s">
        <v>59</v>
      </c>
      <c r="F165" s="309">
        <v>296000</v>
      </c>
      <c r="G165" s="341"/>
      <c r="H165" s="323">
        <f t="shared" si="10"/>
        <v>296000</v>
      </c>
      <c r="I165" s="338"/>
      <c r="J165" s="34"/>
      <c r="K165" s="34"/>
      <c r="L165" s="34"/>
    </row>
    <row r="166" spans="2:12" ht="15" customHeight="1">
      <c r="B166" s="68"/>
      <c r="C166" s="42"/>
      <c r="D166" s="43" t="s">
        <v>105</v>
      </c>
      <c r="E166" s="26" t="s">
        <v>60</v>
      </c>
      <c r="F166" s="309">
        <v>85000</v>
      </c>
      <c r="G166" s="341"/>
      <c r="H166" s="323">
        <f t="shared" si="10"/>
        <v>85000</v>
      </c>
      <c r="I166" s="338"/>
      <c r="J166" s="34"/>
      <c r="K166" s="34"/>
      <c r="L166" s="34"/>
    </row>
    <row r="167" spans="2:12" ht="15" customHeight="1">
      <c r="B167" s="68"/>
      <c r="C167" s="42"/>
      <c r="D167" s="42" t="s">
        <v>131</v>
      </c>
      <c r="E167" s="26" t="s">
        <v>61</v>
      </c>
      <c r="F167" s="309">
        <v>6700</v>
      </c>
      <c r="G167" s="341"/>
      <c r="H167" s="323">
        <f t="shared" si="10"/>
        <v>6700</v>
      </c>
      <c r="I167" s="338"/>
      <c r="J167" s="34"/>
      <c r="K167" s="34"/>
      <c r="L167" s="34"/>
    </row>
    <row r="168" spans="2:12" ht="15" customHeight="1">
      <c r="B168" s="68"/>
      <c r="C168" s="42"/>
      <c r="D168" s="43" t="s">
        <v>53</v>
      </c>
      <c r="E168" s="26" t="s">
        <v>54</v>
      </c>
      <c r="F168" s="309">
        <v>76000</v>
      </c>
      <c r="G168" s="341"/>
      <c r="H168" s="323">
        <f t="shared" si="10"/>
        <v>76000</v>
      </c>
      <c r="I168" s="338"/>
      <c r="J168" s="34"/>
      <c r="K168" s="34"/>
      <c r="L168" s="34"/>
    </row>
    <row r="169" spans="2:12" ht="15" customHeight="1">
      <c r="B169" s="68"/>
      <c r="C169" s="42"/>
      <c r="D169" s="51">
        <v>4360</v>
      </c>
      <c r="E169" s="26" t="s">
        <v>254</v>
      </c>
      <c r="F169" s="309">
        <v>18200</v>
      </c>
      <c r="G169" s="341"/>
      <c r="H169" s="323">
        <f t="shared" si="10"/>
        <v>18200</v>
      </c>
      <c r="I169" s="338"/>
      <c r="J169" s="34"/>
      <c r="K169" s="34"/>
      <c r="L169" s="34"/>
    </row>
    <row r="170" spans="2:12" ht="15" customHeight="1">
      <c r="B170" s="68"/>
      <c r="C170" s="42"/>
      <c r="D170" s="43" t="s">
        <v>100</v>
      </c>
      <c r="E170" s="26" t="s">
        <v>62</v>
      </c>
      <c r="F170" s="309">
        <v>5000</v>
      </c>
      <c r="G170" s="341"/>
      <c r="H170" s="323">
        <f t="shared" si="10"/>
        <v>5000</v>
      </c>
      <c r="I170" s="338"/>
      <c r="J170" s="34"/>
      <c r="K170" s="34"/>
      <c r="L170" s="34"/>
    </row>
    <row r="171" spans="2:12" ht="15" customHeight="1">
      <c r="B171" s="68"/>
      <c r="C171" s="42"/>
      <c r="D171" s="43" t="s">
        <v>85</v>
      </c>
      <c r="E171" s="26" t="s">
        <v>63</v>
      </c>
      <c r="F171" s="309">
        <v>8200</v>
      </c>
      <c r="G171" s="341"/>
      <c r="H171" s="323">
        <f t="shared" si="10"/>
        <v>8200</v>
      </c>
      <c r="I171" s="338"/>
      <c r="J171" s="34"/>
      <c r="K171" s="34"/>
      <c r="L171" s="34"/>
    </row>
    <row r="172" spans="2:12" ht="15" customHeight="1">
      <c r="B172" s="68"/>
      <c r="C172" s="42"/>
      <c r="D172" s="43" t="s">
        <v>106</v>
      </c>
      <c r="E172" s="26" t="s">
        <v>107</v>
      </c>
      <c r="F172" s="309">
        <v>263800</v>
      </c>
      <c r="G172" s="341"/>
      <c r="H172" s="323">
        <f t="shared" si="10"/>
        <v>263800</v>
      </c>
      <c r="I172" s="342"/>
      <c r="J172" s="34"/>
      <c r="K172" s="34"/>
      <c r="L172" s="34"/>
    </row>
    <row r="173" spans="2:12" ht="15" customHeight="1">
      <c r="B173" s="68"/>
      <c r="C173" s="42"/>
      <c r="D173" s="51">
        <v>4480</v>
      </c>
      <c r="E173" s="26" t="s">
        <v>198</v>
      </c>
      <c r="F173" s="309">
        <v>100</v>
      </c>
      <c r="G173" s="341"/>
      <c r="H173" s="323">
        <f t="shared" si="10"/>
        <v>100</v>
      </c>
      <c r="I173" s="338"/>
      <c r="J173" s="34"/>
      <c r="K173" s="34"/>
      <c r="L173" s="34"/>
    </row>
    <row r="174" spans="2:12" ht="15" customHeight="1">
      <c r="B174" s="68"/>
      <c r="C174" s="42"/>
      <c r="D174" s="51">
        <v>4610</v>
      </c>
      <c r="E174" s="26"/>
      <c r="F174" s="309">
        <v>457</v>
      </c>
      <c r="G174" s="341"/>
      <c r="H174" s="323">
        <f t="shared" si="10"/>
        <v>457</v>
      </c>
      <c r="I174" s="342"/>
      <c r="J174" s="34"/>
      <c r="K174" s="34"/>
      <c r="L174" s="34"/>
    </row>
    <row r="175" spans="2:12" ht="15" customHeight="1">
      <c r="B175" s="68"/>
      <c r="C175" s="42"/>
      <c r="D175" s="51">
        <v>4700</v>
      </c>
      <c r="E175" s="26" t="s">
        <v>108</v>
      </c>
      <c r="F175" s="309">
        <v>2200</v>
      </c>
      <c r="G175" s="341"/>
      <c r="H175" s="323">
        <f t="shared" si="10"/>
        <v>2200</v>
      </c>
      <c r="I175" s="338"/>
      <c r="J175" s="34"/>
      <c r="K175" s="34"/>
      <c r="L175" s="34"/>
    </row>
    <row r="176" spans="2:12" ht="16.5" customHeight="1">
      <c r="B176" s="68"/>
      <c r="C176" s="145" t="s">
        <v>121</v>
      </c>
      <c r="D176" s="144"/>
      <c r="E176" s="116" t="s">
        <v>176</v>
      </c>
      <c r="F176" s="236">
        <f>SUM(F177:F194)</f>
        <v>1063950</v>
      </c>
      <c r="G176" s="236">
        <f>SUM(G177:G194)</f>
        <v>-3087</v>
      </c>
      <c r="H176" s="236">
        <f>SUM(H177:H194)</f>
        <v>1060863</v>
      </c>
      <c r="I176" s="338"/>
      <c r="J176" s="34"/>
      <c r="K176" s="34"/>
      <c r="L176" s="34"/>
    </row>
    <row r="177" spans="2:12" ht="15" customHeight="1">
      <c r="B177" s="68"/>
      <c r="C177" s="42"/>
      <c r="D177" s="43" t="s">
        <v>56</v>
      </c>
      <c r="E177" s="26" t="s">
        <v>208</v>
      </c>
      <c r="F177" s="309">
        <v>27000</v>
      </c>
      <c r="G177" s="341"/>
      <c r="H177" s="323">
        <f aca="true" t="shared" si="11" ref="H177:H194">F177+G177</f>
        <v>27000</v>
      </c>
      <c r="I177" s="338"/>
      <c r="J177" s="34"/>
      <c r="K177" s="34"/>
      <c r="L177" s="34"/>
    </row>
    <row r="178" spans="2:12" ht="15" customHeight="1">
      <c r="B178" s="68"/>
      <c r="C178" s="42"/>
      <c r="D178" s="43" t="s">
        <v>93</v>
      </c>
      <c r="E178" s="26" t="s">
        <v>94</v>
      </c>
      <c r="F178" s="309">
        <v>498900</v>
      </c>
      <c r="G178" s="341"/>
      <c r="H178" s="323">
        <f t="shared" si="11"/>
        <v>498900</v>
      </c>
      <c r="I178" s="342"/>
      <c r="J178" s="34"/>
      <c r="K178" s="34"/>
      <c r="L178" s="34"/>
    </row>
    <row r="179" spans="2:12" ht="15" customHeight="1">
      <c r="B179" s="68"/>
      <c r="C179" s="42"/>
      <c r="D179" s="43" t="s">
        <v>103</v>
      </c>
      <c r="E179" s="26" t="s">
        <v>57</v>
      </c>
      <c r="F179" s="309">
        <v>43100</v>
      </c>
      <c r="G179" s="341">
        <v>-3087</v>
      </c>
      <c r="H179" s="323">
        <f t="shared" si="11"/>
        <v>40013</v>
      </c>
      <c r="I179" s="342" t="s">
        <v>484</v>
      </c>
      <c r="J179" s="34"/>
      <c r="K179" s="34"/>
      <c r="L179" s="34"/>
    </row>
    <row r="180" spans="2:12" ht="15" customHeight="1">
      <c r="B180" s="68"/>
      <c r="C180" s="42"/>
      <c r="D180" s="43" t="s">
        <v>95</v>
      </c>
      <c r="E180" s="26" t="s">
        <v>96</v>
      </c>
      <c r="F180" s="309">
        <v>97200</v>
      </c>
      <c r="G180" s="341"/>
      <c r="H180" s="323">
        <f t="shared" si="11"/>
        <v>97200</v>
      </c>
      <c r="I180" s="342"/>
      <c r="J180" s="34"/>
      <c r="K180" s="34"/>
      <c r="L180" s="34"/>
    </row>
    <row r="181" spans="2:12" ht="15" customHeight="1">
      <c r="B181" s="68"/>
      <c r="C181" s="42"/>
      <c r="D181" s="43" t="s">
        <v>97</v>
      </c>
      <c r="E181" s="26" t="s">
        <v>98</v>
      </c>
      <c r="F181" s="309">
        <v>14100</v>
      </c>
      <c r="G181" s="341"/>
      <c r="H181" s="323">
        <f t="shared" si="11"/>
        <v>14100</v>
      </c>
      <c r="I181" s="338"/>
      <c r="J181" s="34"/>
      <c r="K181" s="34"/>
      <c r="L181" s="34"/>
    </row>
    <row r="182" spans="2:12" ht="15" customHeight="1">
      <c r="B182" s="68"/>
      <c r="C182" s="42"/>
      <c r="D182" s="42">
        <v>4170</v>
      </c>
      <c r="E182" s="26" t="s">
        <v>58</v>
      </c>
      <c r="F182" s="309">
        <v>5000</v>
      </c>
      <c r="G182" s="341"/>
      <c r="H182" s="323">
        <f t="shared" si="11"/>
        <v>5000</v>
      </c>
      <c r="I182" s="338"/>
      <c r="J182" s="34"/>
      <c r="K182" s="34"/>
      <c r="L182" s="34"/>
    </row>
    <row r="183" spans="2:12" ht="15" customHeight="1">
      <c r="B183" s="68"/>
      <c r="C183" s="42"/>
      <c r="D183" s="43" t="s">
        <v>80</v>
      </c>
      <c r="E183" s="26" t="s">
        <v>55</v>
      </c>
      <c r="F183" s="309">
        <v>11600</v>
      </c>
      <c r="G183" s="341"/>
      <c r="H183" s="323">
        <f t="shared" si="11"/>
        <v>11600</v>
      </c>
      <c r="I183" s="338"/>
      <c r="J183" s="34"/>
      <c r="K183" s="34"/>
      <c r="L183" s="34"/>
    </row>
    <row r="184" spans="2:12" ht="15" customHeight="1">
      <c r="B184" s="68"/>
      <c r="C184" s="42"/>
      <c r="D184" s="43" t="s">
        <v>80</v>
      </c>
      <c r="E184" s="26" t="s">
        <v>341</v>
      </c>
      <c r="F184" s="309">
        <v>750</v>
      </c>
      <c r="G184" s="341"/>
      <c r="H184" s="323">
        <f t="shared" si="11"/>
        <v>750</v>
      </c>
      <c r="I184" s="338"/>
      <c r="J184" s="34"/>
      <c r="K184" s="34"/>
      <c r="L184" s="34"/>
    </row>
    <row r="185" spans="2:12" ht="15" customHeight="1">
      <c r="B185" s="68"/>
      <c r="C185" s="42"/>
      <c r="D185" s="43" t="s">
        <v>120</v>
      </c>
      <c r="E185" s="26" t="s">
        <v>277</v>
      </c>
      <c r="F185" s="309">
        <v>3000</v>
      </c>
      <c r="G185" s="341"/>
      <c r="H185" s="323">
        <f t="shared" si="11"/>
        <v>3000</v>
      </c>
      <c r="I185" s="338"/>
      <c r="J185" s="34"/>
      <c r="K185" s="34"/>
      <c r="L185" s="34"/>
    </row>
    <row r="186" spans="2:12" ht="15" customHeight="1">
      <c r="B186" s="68"/>
      <c r="C186" s="42"/>
      <c r="D186" s="43" t="s">
        <v>104</v>
      </c>
      <c r="E186" s="26" t="s">
        <v>59</v>
      </c>
      <c r="F186" s="309">
        <v>28000</v>
      </c>
      <c r="G186" s="341"/>
      <c r="H186" s="323">
        <f t="shared" si="11"/>
        <v>28000</v>
      </c>
      <c r="I186" s="338"/>
      <c r="J186" s="34"/>
      <c r="K186" s="34"/>
      <c r="L186" s="34"/>
    </row>
    <row r="187" spans="2:12" ht="15" customHeight="1">
      <c r="B187" s="68"/>
      <c r="C187" s="42"/>
      <c r="D187" s="43" t="s">
        <v>105</v>
      </c>
      <c r="E187" s="26" t="s">
        <v>60</v>
      </c>
      <c r="F187" s="309">
        <v>11000</v>
      </c>
      <c r="G187" s="341"/>
      <c r="H187" s="323">
        <f t="shared" si="11"/>
        <v>11000</v>
      </c>
      <c r="I187" s="338"/>
      <c r="J187" s="34"/>
      <c r="K187" s="34"/>
      <c r="L187" s="34"/>
    </row>
    <row r="188" spans="2:12" ht="15" customHeight="1">
      <c r="B188" s="68"/>
      <c r="C188" s="42"/>
      <c r="D188" s="42" t="s">
        <v>131</v>
      </c>
      <c r="E188" s="26" t="s">
        <v>61</v>
      </c>
      <c r="F188" s="309">
        <v>600</v>
      </c>
      <c r="G188" s="341"/>
      <c r="H188" s="323">
        <f t="shared" si="11"/>
        <v>600</v>
      </c>
      <c r="I188" s="338"/>
      <c r="J188" s="34"/>
      <c r="K188" s="34"/>
      <c r="L188" s="34"/>
    </row>
    <row r="189" spans="2:12" ht="15" customHeight="1">
      <c r="B189" s="68"/>
      <c r="C189" s="42"/>
      <c r="D189" s="43" t="s">
        <v>53</v>
      </c>
      <c r="E189" s="26" t="s">
        <v>54</v>
      </c>
      <c r="F189" s="309">
        <v>8000</v>
      </c>
      <c r="G189" s="341"/>
      <c r="H189" s="323">
        <f t="shared" si="11"/>
        <v>8000</v>
      </c>
      <c r="I189" s="338"/>
      <c r="J189" s="34"/>
      <c r="K189" s="34"/>
      <c r="L189" s="34"/>
    </row>
    <row r="190" spans="2:12" ht="24">
      <c r="B190" s="68"/>
      <c r="C190" s="42"/>
      <c r="D190" s="51">
        <v>4330</v>
      </c>
      <c r="E190" s="26" t="s">
        <v>132</v>
      </c>
      <c r="F190" s="309">
        <v>290000</v>
      </c>
      <c r="G190" s="341"/>
      <c r="H190" s="323">
        <f t="shared" si="11"/>
        <v>290000</v>
      </c>
      <c r="I190" s="338"/>
      <c r="J190" s="34"/>
      <c r="K190" s="34"/>
      <c r="L190" s="34"/>
    </row>
    <row r="191" spans="2:12" ht="15" customHeight="1">
      <c r="B191" s="68"/>
      <c r="C191" s="42"/>
      <c r="D191" s="51">
        <v>4360</v>
      </c>
      <c r="E191" s="26" t="s">
        <v>254</v>
      </c>
      <c r="F191" s="309">
        <v>1500</v>
      </c>
      <c r="G191" s="341"/>
      <c r="H191" s="323">
        <f t="shared" si="11"/>
        <v>1500</v>
      </c>
      <c r="I191" s="338"/>
      <c r="J191" s="34"/>
      <c r="K191" s="34"/>
      <c r="L191" s="34"/>
    </row>
    <row r="192" spans="2:12" ht="15" customHeight="1">
      <c r="B192" s="68"/>
      <c r="C192" s="42"/>
      <c r="D192" s="43" t="s">
        <v>85</v>
      </c>
      <c r="E192" s="26" t="s">
        <v>63</v>
      </c>
      <c r="F192" s="309">
        <v>1000</v>
      </c>
      <c r="G192" s="341"/>
      <c r="H192" s="323">
        <f t="shared" si="11"/>
        <v>1000</v>
      </c>
      <c r="I192" s="338"/>
      <c r="J192" s="34"/>
      <c r="K192" s="34"/>
      <c r="L192" s="34"/>
    </row>
    <row r="193" spans="2:12" ht="15" customHeight="1">
      <c r="B193" s="68"/>
      <c r="C193" s="42"/>
      <c r="D193" s="43" t="s">
        <v>106</v>
      </c>
      <c r="E193" s="26" t="s">
        <v>107</v>
      </c>
      <c r="F193" s="309">
        <v>23100</v>
      </c>
      <c r="G193" s="341"/>
      <c r="H193" s="323">
        <f t="shared" si="11"/>
        <v>23100</v>
      </c>
      <c r="I193" s="342"/>
      <c r="J193" s="34"/>
      <c r="K193" s="34"/>
      <c r="L193" s="34"/>
    </row>
    <row r="194" spans="2:12" ht="15" customHeight="1">
      <c r="B194" s="68"/>
      <c r="C194" s="42"/>
      <c r="D194" s="51">
        <v>4480</v>
      </c>
      <c r="E194" s="26" t="s">
        <v>198</v>
      </c>
      <c r="F194" s="309">
        <v>100</v>
      </c>
      <c r="G194" s="341"/>
      <c r="H194" s="323">
        <f t="shared" si="11"/>
        <v>100</v>
      </c>
      <c r="I194" s="338"/>
      <c r="J194" s="34"/>
      <c r="K194" s="34"/>
      <c r="L194" s="34"/>
    </row>
    <row r="195" spans="2:12" ht="15" customHeight="1">
      <c r="B195" s="69"/>
      <c r="C195" s="145" t="s">
        <v>122</v>
      </c>
      <c r="D195" s="144"/>
      <c r="E195" s="116" t="s">
        <v>177</v>
      </c>
      <c r="F195" s="236">
        <f>SUM(F196:F214)</f>
        <v>2468400</v>
      </c>
      <c r="G195" s="236">
        <f>SUM(G196:G214)</f>
        <v>-440</v>
      </c>
      <c r="H195" s="236">
        <f>SUM(H196:H214)</f>
        <v>2467960</v>
      </c>
      <c r="I195" s="338"/>
      <c r="J195" s="34"/>
      <c r="K195" s="34"/>
      <c r="L195" s="34"/>
    </row>
    <row r="196" spans="2:12" ht="15" customHeight="1">
      <c r="B196" s="68"/>
      <c r="C196" s="42"/>
      <c r="D196" s="43" t="s">
        <v>56</v>
      </c>
      <c r="E196" s="26" t="s">
        <v>208</v>
      </c>
      <c r="F196" s="309">
        <v>73000</v>
      </c>
      <c r="G196" s="341"/>
      <c r="H196" s="323">
        <f aca="true" t="shared" si="12" ref="H196:H214">F196+G196</f>
        <v>73000</v>
      </c>
      <c r="I196" s="338"/>
      <c r="J196" s="34"/>
      <c r="K196" s="34"/>
      <c r="L196" s="34"/>
    </row>
    <row r="197" spans="2:12" ht="15" customHeight="1">
      <c r="B197" s="68"/>
      <c r="C197" s="42"/>
      <c r="D197" s="43" t="s">
        <v>93</v>
      </c>
      <c r="E197" s="26" t="s">
        <v>94</v>
      </c>
      <c r="F197" s="309">
        <v>1405700</v>
      </c>
      <c r="G197" s="341"/>
      <c r="H197" s="323">
        <f t="shared" si="12"/>
        <v>1405700</v>
      </c>
      <c r="I197" s="338"/>
      <c r="J197" s="34"/>
      <c r="K197" s="34"/>
      <c r="L197" s="34"/>
    </row>
    <row r="198" spans="2:12" ht="15" customHeight="1">
      <c r="B198" s="68"/>
      <c r="C198" s="42"/>
      <c r="D198" s="43" t="s">
        <v>103</v>
      </c>
      <c r="E198" s="26" t="s">
        <v>57</v>
      </c>
      <c r="F198" s="309">
        <v>112500</v>
      </c>
      <c r="G198" s="341">
        <v>-440</v>
      </c>
      <c r="H198" s="323">
        <f t="shared" si="12"/>
        <v>112060</v>
      </c>
      <c r="I198" s="342" t="s">
        <v>484</v>
      </c>
      <c r="J198" s="34"/>
      <c r="K198" s="34"/>
      <c r="L198" s="34"/>
    </row>
    <row r="199" spans="2:12" ht="15" customHeight="1">
      <c r="B199" s="68"/>
      <c r="C199" s="42"/>
      <c r="D199" s="43" t="s">
        <v>95</v>
      </c>
      <c r="E199" s="26" t="s">
        <v>96</v>
      </c>
      <c r="F199" s="309">
        <v>270100</v>
      </c>
      <c r="G199" s="341"/>
      <c r="H199" s="323">
        <f t="shared" si="12"/>
        <v>270100</v>
      </c>
      <c r="I199" s="338"/>
      <c r="J199" s="34"/>
      <c r="K199" s="34"/>
      <c r="L199" s="34"/>
    </row>
    <row r="200" spans="2:12" ht="15" customHeight="1">
      <c r="B200" s="68"/>
      <c r="C200" s="42"/>
      <c r="D200" s="43" t="s">
        <v>97</v>
      </c>
      <c r="E200" s="26" t="s">
        <v>98</v>
      </c>
      <c r="F200" s="309">
        <v>38500</v>
      </c>
      <c r="G200" s="341"/>
      <c r="H200" s="323">
        <f t="shared" si="12"/>
        <v>38500</v>
      </c>
      <c r="I200" s="338"/>
      <c r="J200" s="34"/>
      <c r="K200" s="34"/>
      <c r="L200" s="34"/>
    </row>
    <row r="201" spans="2:12" ht="15" customHeight="1">
      <c r="B201" s="68"/>
      <c r="C201" s="42"/>
      <c r="D201" s="42">
        <v>4170</v>
      </c>
      <c r="E201" s="26" t="s">
        <v>58</v>
      </c>
      <c r="F201" s="309">
        <v>9000</v>
      </c>
      <c r="G201" s="341"/>
      <c r="H201" s="323">
        <f t="shared" si="12"/>
        <v>9000</v>
      </c>
      <c r="I201" s="338"/>
      <c r="J201" s="34"/>
      <c r="K201" s="34"/>
      <c r="L201" s="34"/>
    </row>
    <row r="202" spans="2:12" ht="15" customHeight="1">
      <c r="B202" s="68"/>
      <c r="C202" s="42"/>
      <c r="D202" s="43" t="s">
        <v>80</v>
      </c>
      <c r="E202" s="26" t="s">
        <v>55</v>
      </c>
      <c r="F202" s="309">
        <v>55000</v>
      </c>
      <c r="G202" s="341"/>
      <c r="H202" s="323">
        <f t="shared" si="12"/>
        <v>55000</v>
      </c>
      <c r="I202" s="338"/>
      <c r="J202" s="34"/>
      <c r="K202" s="34"/>
      <c r="L202" s="34"/>
    </row>
    <row r="203" spans="2:12" ht="15" customHeight="1">
      <c r="B203" s="68"/>
      <c r="C203" s="42"/>
      <c r="D203" s="43" t="s">
        <v>120</v>
      </c>
      <c r="E203" s="26" t="s">
        <v>277</v>
      </c>
      <c r="F203" s="309">
        <v>8000</v>
      </c>
      <c r="G203" s="341"/>
      <c r="H203" s="323">
        <f t="shared" si="12"/>
        <v>8000</v>
      </c>
      <c r="I203" s="338"/>
      <c r="J203" s="34"/>
      <c r="K203" s="34"/>
      <c r="L203" s="34"/>
    </row>
    <row r="204" spans="2:12" ht="15" customHeight="1">
      <c r="B204" s="68"/>
      <c r="C204" s="42"/>
      <c r="D204" s="43" t="s">
        <v>104</v>
      </c>
      <c r="E204" s="26" t="s">
        <v>59</v>
      </c>
      <c r="F204" s="309">
        <v>86000</v>
      </c>
      <c r="G204" s="341"/>
      <c r="H204" s="323">
        <f t="shared" si="12"/>
        <v>86000</v>
      </c>
      <c r="I204" s="338"/>
      <c r="J204" s="34"/>
      <c r="K204" s="34"/>
      <c r="L204" s="34"/>
    </row>
    <row r="205" spans="2:12" ht="15" customHeight="1">
      <c r="B205" s="68"/>
      <c r="C205" s="42"/>
      <c r="D205" s="43" t="s">
        <v>105</v>
      </c>
      <c r="E205" s="26" t="s">
        <v>60</v>
      </c>
      <c r="F205" s="309">
        <v>26000</v>
      </c>
      <c r="G205" s="341"/>
      <c r="H205" s="323">
        <f t="shared" si="12"/>
        <v>26000</v>
      </c>
      <c r="I205" s="338"/>
      <c r="J205" s="34"/>
      <c r="K205" s="34"/>
      <c r="L205" s="34"/>
    </row>
    <row r="206" spans="2:12" ht="15" customHeight="1">
      <c r="B206" s="68"/>
      <c r="C206" s="42"/>
      <c r="D206" s="42" t="s">
        <v>131</v>
      </c>
      <c r="E206" s="26" t="s">
        <v>61</v>
      </c>
      <c r="F206" s="309">
        <v>1200</v>
      </c>
      <c r="G206" s="341"/>
      <c r="H206" s="323">
        <f t="shared" si="12"/>
        <v>1200</v>
      </c>
      <c r="I206" s="338"/>
      <c r="J206" s="34"/>
      <c r="K206" s="34"/>
      <c r="L206" s="34"/>
    </row>
    <row r="207" spans="2:12" ht="15" customHeight="1">
      <c r="B207" s="68"/>
      <c r="C207" s="42"/>
      <c r="D207" s="43" t="s">
        <v>53</v>
      </c>
      <c r="E207" s="26" t="s">
        <v>54</v>
      </c>
      <c r="F207" s="309">
        <v>38000</v>
      </c>
      <c r="G207" s="341"/>
      <c r="H207" s="323">
        <f t="shared" si="12"/>
        <v>38000</v>
      </c>
      <c r="I207" s="338"/>
      <c r="J207" s="34"/>
      <c r="K207" s="34"/>
      <c r="L207" s="34"/>
    </row>
    <row r="208" spans="2:12" ht="24">
      <c r="B208" s="68"/>
      <c r="C208" s="42"/>
      <c r="D208" s="51">
        <v>4330</v>
      </c>
      <c r="E208" s="26" t="s">
        <v>132</v>
      </c>
      <c r="F208" s="309">
        <v>260000</v>
      </c>
      <c r="G208" s="341"/>
      <c r="H208" s="323">
        <f t="shared" si="12"/>
        <v>260000</v>
      </c>
      <c r="I208" s="338"/>
      <c r="J208" s="34"/>
      <c r="K208" s="34"/>
      <c r="L208" s="34"/>
    </row>
    <row r="209" spans="2:12" ht="15" customHeight="1">
      <c r="B209" s="68"/>
      <c r="C209" s="42"/>
      <c r="D209" s="51">
        <v>4360</v>
      </c>
      <c r="E209" s="26" t="s">
        <v>254</v>
      </c>
      <c r="F209" s="309">
        <v>5000</v>
      </c>
      <c r="G209" s="341"/>
      <c r="H209" s="323">
        <f t="shared" si="12"/>
        <v>5000</v>
      </c>
      <c r="I209" s="338"/>
      <c r="J209" s="34"/>
      <c r="K209" s="34"/>
      <c r="L209" s="34"/>
    </row>
    <row r="210" spans="2:12" ht="15" customHeight="1">
      <c r="B210" s="68"/>
      <c r="C210" s="42"/>
      <c r="D210" s="43" t="s">
        <v>100</v>
      </c>
      <c r="E210" s="26" t="s">
        <v>62</v>
      </c>
      <c r="F210" s="309">
        <v>3000</v>
      </c>
      <c r="G210" s="341"/>
      <c r="H210" s="323">
        <f t="shared" si="12"/>
        <v>3000</v>
      </c>
      <c r="I210" s="338"/>
      <c r="J210" s="34"/>
      <c r="K210" s="34"/>
      <c r="L210" s="34"/>
    </row>
    <row r="211" spans="2:12" ht="15" customHeight="1">
      <c r="B211" s="68"/>
      <c r="C211" s="42"/>
      <c r="D211" s="42">
        <v>4430</v>
      </c>
      <c r="E211" s="26" t="s">
        <v>63</v>
      </c>
      <c r="F211" s="309">
        <v>3500</v>
      </c>
      <c r="G211" s="341"/>
      <c r="H211" s="323">
        <f t="shared" si="12"/>
        <v>3500</v>
      </c>
      <c r="I211" s="338"/>
      <c r="J211" s="34"/>
      <c r="K211" s="34"/>
      <c r="L211" s="34"/>
    </row>
    <row r="212" spans="2:12" ht="15" customHeight="1">
      <c r="B212" s="68"/>
      <c r="C212" s="42"/>
      <c r="D212" s="43" t="s">
        <v>106</v>
      </c>
      <c r="E212" s="26" t="s">
        <v>107</v>
      </c>
      <c r="F212" s="309">
        <v>73000</v>
      </c>
      <c r="G212" s="341"/>
      <c r="H212" s="323">
        <f t="shared" si="12"/>
        <v>73000</v>
      </c>
      <c r="I212" s="342"/>
      <c r="J212" s="34"/>
      <c r="K212" s="34"/>
      <c r="L212" s="34"/>
    </row>
    <row r="213" spans="2:12" ht="15" customHeight="1">
      <c r="B213" s="68"/>
      <c r="C213" s="42"/>
      <c r="D213" s="51">
        <v>4480</v>
      </c>
      <c r="E213" s="26" t="s">
        <v>198</v>
      </c>
      <c r="F213" s="309">
        <v>100</v>
      </c>
      <c r="G213" s="341"/>
      <c r="H213" s="323">
        <f t="shared" si="12"/>
        <v>100</v>
      </c>
      <c r="I213" s="338"/>
      <c r="J213" s="34"/>
      <c r="K213" s="34"/>
      <c r="L213" s="34"/>
    </row>
    <row r="214" spans="2:12" ht="15" customHeight="1">
      <c r="B214" s="68"/>
      <c r="C214" s="42"/>
      <c r="D214" s="51">
        <v>4700</v>
      </c>
      <c r="E214" s="26" t="s">
        <v>108</v>
      </c>
      <c r="F214" s="309">
        <v>800</v>
      </c>
      <c r="G214" s="341"/>
      <c r="H214" s="323">
        <f t="shared" si="12"/>
        <v>800</v>
      </c>
      <c r="I214" s="338"/>
      <c r="J214" s="34"/>
      <c r="K214" s="34"/>
      <c r="L214" s="34"/>
    </row>
    <row r="215" spans="2:12" ht="15" customHeight="1">
      <c r="B215" s="69"/>
      <c r="C215" s="145" t="s">
        <v>123</v>
      </c>
      <c r="D215" s="144"/>
      <c r="E215" s="116" t="s">
        <v>178</v>
      </c>
      <c r="F215" s="236">
        <f>SUM(F216:F227)</f>
        <v>577243</v>
      </c>
      <c r="G215" s="236">
        <f>SUM(G216:G227)</f>
        <v>0</v>
      </c>
      <c r="H215" s="236">
        <f>SUM(H216:H227)</f>
        <v>577243</v>
      </c>
      <c r="I215" s="338"/>
      <c r="J215" s="34"/>
      <c r="K215" s="34"/>
      <c r="L215" s="34"/>
    </row>
    <row r="216" spans="2:12" ht="15" customHeight="1">
      <c r="B216" s="69"/>
      <c r="C216" s="44"/>
      <c r="D216" s="43" t="s">
        <v>56</v>
      </c>
      <c r="E216" s="26" t="s">
        <v>208</v>
      </c>
      <c r="F216" s="309">
        <v>200</v>
      </c>
      <c r="G216" s="341"/>
      <c r="H216" s="323">
        <f aca="true" t="shared" si="13" ref="H216:H227">F216+G216</f>
        <v>200</v>
      </c>
      <c r="I216" s="338"/>
      <c r="J216" s="34"/>
      <c r="K216" s="34"/>
      <c r="L216" s="34"/>
    </row>
    <row r="217" spans="2:12" ht="15" customHeight="1">
      <c r="B217" s="69"/>
      <c r="C217" s="44"/>
      <c r="D217" s="43" t="s">
        <v>93</v>
      </c>
      <c r="E217" s="26" t="s">
        <v>94</v>
      </c>
      <c r="F217" s="309">
        <v>45600</v>
      </c>
      <c r="G217" s="341"/>
      <c r="H217" s="323">
        <f t="shared" si="13"/>
        <v>45600</v>
      </c>
      <c r="I217" s="338"/>
      <c r="J217" s="34"/>
      <c r="K217" s="34"/>
      <c r="L217" s="34"/>
    </row>
    <row r="218" spans="2:12" ht="15" customHeight="1">
      <c r="B218" s="69"/>
      <c r="C218" s="44"/>
      <c r="D218" s="43" t="s">
        <v>103</v>
      </c>
      <c r="E218" s="26" t="s">
        <v>57</v>
      </c>
      <c r="F218" s="309">
        <v>3300</v>
      </c>
      <c r="G218" s="341"/>
      <c r="H218" s="323">
        <f t="shared" si="13"/>
        <v>3300</v>
      </c>
      <c r="I218" s="342"/>
      <c r="J218" s="34"/>
      <c r="K218" s="34"/>
      <c r="L218" s="34"/>
    </row>
    <row r="219" spans="2:12" ht="15" customHeight="1">
      <c r="B219" s="68"/>
      <c r="C219" s="42"/>
      <c r="D219" s="43" t="s">
        <v>95</v>
      </c>
      <c r="E219" s="26" t="s">
        <v>96</v>
      </c>
      <c r="F219" s="309">
        <v>8300</v>
      </c>
      <c r="G219" s="341"/>
      <c r="H219" s="323">
        <f t="shared" si="13"/>
        <v>8300</v>
      </c>
      <c r="I219" s="338"/>
      <c r="J219" s="34"/>
      <c r="K219" s="34"/>
      <c r="L219" s="34"/>
    </row>
    <row r="220" spans="2:12" ht="15" customHeight="1">
      <c r="B220" s="68"/>
      <c r="C220" s="42"/>
      <c r="D220" s="43" t="s">
        <v>97</v>
      </c>
      <c r="E220" s="26" t="s">
        <v>98</v>
      </c>
      <c r="F220" s="309">
        <v>1200</v>
      </c>
      <c r="G220" s="341"/>
      <c r="H220" s="323">
        <f t="shared" si="13"/>
        <v>1200</v>
      </c>
      <c r="I220" s="338"/>
      <c r="J220" s="34"/>
      <c r="K220" s="34"/>
      <c r="L220" s="34"/>
    </row>
    <row r="221" spans="2:12" ht="15" customHeight="1">
      <c r="B221" s="68"/>
      <c r="C221" s="42"/>
      <c r="D221" s="42">
        <v>4170</v>
      </c>
      <c r="E221" s="26" t="s">
        <v>58</v>
      </c>
      <c r="F221" s="309">
        <v>2000</v>
      </c>
      <c r="G221" s="341"/>
      <c r="H221" s="323">
        <f t="shared" si="13"/>
        <v>2000</v>
      </c>
      <c r="I221" s="338"/>
      <c r="J221" s="34"/>
      <c r="K221" s="34"/>
      <c r="L221" s="34"/>
    </row>
    <row r="222" spans="2:12" ht="15" customHeight="1">
      <c r="B222" s="68"/>
      <c r="C222" s="42"/>
      <c r="D222" s="42" t="s">
        <v>80</v>
      </c>
      <c r="E222" s="26" t="s">
        <v>55</v>
      </c>
      <c r="F222" s="309">
        <v>6000</v>
      </c>
      <c r="G222" s="341"/>
      <c r="H222" s="323">
        <f t="shared" si="13"/>
        <v>6000</v>
      </c>
      <c r="I222" s="338"/>
      <c r="J222" s="34"/>
      <c r="K222" s="34"/>
      <c r="L222" s="34"/>
    </row>
    <row r="223" spans="2:12" ht="15" customHeight="1">
      <c r="B223" s="68"/>
      <c r="C223" s="42"/>
      <c r="D223" s="43" t="s">
        <v>105</v>
      </c>
      <c r="E223" s="26" t="s">
        <v>60</v>
      </c>
      <c r="F223" s="309">
        <v>10000</v>
      </c>
      <c r="G223" s="341"/>
      <c r="H223" s="323">
        <f t="shared" si="13"/>
        <v>10000</v>
      </c>
      <c r="I223" s="338"/>
      <c r="J223" s="34"/>
      <c r="K223" s="34"/>
      <c r="L223" s="34"/>
    </row>
    <row r="224" spans="2:12" ht="15" customHeight="1">
      <c r="B224" s="68"/>
      <c r="C224" s="42"/>
      <c r="D224" s="42" t="s">
        <v>131</v>
      </c>
      <c r="E224" s="26" t="s">
        <v>61</v>
      </c>
      <c r="F224" s="309">
        <v>500</v>
      </c>
      <c r="G224" s="341"/>
      <c r="H224" s="323">
        <f t="shared" si="13"/>
        <v>500</v>
      </c>
      <c r="I224" s="338"/>
      <c r="J224" s="34"/>
      <c r="K224" s="34"/>
      <c r="L224" s="34"/>
    </row>
    <row r="225" spans="2:12" ht="15" customHeight="1">
      <c r="B225" s="68"/>
      <c r="C225" s="42"/>
      <c r="D225" s="43" t="s">
        <v>53</v>
      </c>
      <c r="E225" s="26" t="s">
        <v>54</v>
      </c>
      <c r="F225" s="309">
        <v>496543</v>
      </c>
      <c r="G225" s="341"/>
      <c r="H225" s="323">
        <f t="shared" si="13"/>
        <v>496543</v>
      </c>
      <c r="I225" s="342"/>
      <c r="J225" s="34"/>
      <c r="K225" s="34"/>
      <c r="L225" s="34"/>
    </row>
    <row r="226" spans="2:12" ht="15" customHeight="1">
      <c r="B226" s="68"/>
      <c r="C226" s="42"/>
      <c r="D226" s="43" t="s">
        <v>85</v>
      </c>
      <c r="E226" s="26" t="s">
        <v>63</v>
      </c>
      <c r="F226" s="309">
        <v>2000</v>
      </c>
      <c r="G226" s="341"/>
      <c r="H226" s="323">
        <f t="shared" si="13"/>
        <v>2000</v>
      </c>
      <c r="I226" s="338"/>
      <c r="J226" s="34"/>
      <c r="K226" s="34"/>
      <c r="L226" s="34"/>
    </row>
    <row r="227" spans="2:12" ht="15" customHeight="1">
      <c r="B227" s="68"/>
      <c r="C227" s="42"/>
      <c r="D227" s="43" t="s">
        <v>106</v>
      </c>
      <c r="E227" s="26" t="s">
        <v>107</v>
      </c>
      <c r="F227" s="309">
        <v>1600</v>
      </c>
      <c r="G227" s="341"/>
      <c r="H227" s="323">
        <f t="shared" si="13"/>
        <v>1600</v>
      </c>
      <c r="I227" s="342"/>
      <c r="J227" s="34"/>
      <c r="K227" s="34"/>
      <c r="L227" s="34"/>
    </row>
    <row r="228" spans="2:12" ht="15" customHeight="1">
      <c r="B228" s="69"/>
      <c r="C228" s="145" t="s">
        <v>124</v>
      </c>
      <c r="D228" s="144"/>
      <c r="E228" s="116" t="s">
        <v>179</v>
      </c>
      <c r="F228" s="236">
        <f>SUM(F229:F229)</f>
        <v>50600</v>
      </c>
      <c r="G228" s="236">
        <f>SUM(G229:G229)</f>
        <v>0</v>
      </c>
      <c r="H228" s="236">
        <f>SUM(H229:H229)</f>
        <v>50600</v>
      </c>
      <c r="I228" s="338"/>
      <c r="J228" s="34"/>
      <c r="K228" s="34"/>
      <c r="L228" s="34"/>
    </row>
    <row r="229" spans="2:12" ht="15" customHeight="1">
      <c r="B229" s="68"/>
      <c r="C229" s="42"/>
      <c r="D229" s="51">
        <v>4700</v>
      </c>
      <c r="E229" s="26" t="s">
        <v>108</v>
      </c>
      <c r="F229" s="299">
        <v>50600</v>
      </c>
      <c r="G229" s="27"/>
      <c r="H229" s="323">
        <f>F229+G229</f>
        <v>50600</v>
      </c>
      <c r="I229" s="338"/>
      <c r="J229" s="34"/>
      <c r="K229" s="34"/>
      <c r="L229" s="34"/>
    </row>
    <row r="230" spans="2:12" ht="15" customHeight="1">
      <c r="B230" s="68"/>
      <c r="C230" s="145" t="s">
        <v>249</v>
      </c>
      <c r="D230" s="144"/>
      <c r="E230" s="116" t="s">
        <v>255</v>
      </c>
      <c r="F230" s="236">
        <f>SUM(F231:F241)</f>
        <v>313700</v>
      </c>
      <c r="G230" s="236">
        <f>SUM(G231:G241)</f>
        <v>-30000</v>
      </c>
      <c r="H230" s="236">
        <f>SUM(H231:H241)</f>
        <v>283700</v>
      </c>
      <c r="I230" s="338"/>
      <c r="J230" s="34"/>
      <c r="K230" s="34"/>
      <c r="L230" s="34"/>
    </row>
    <row r="231" spans="2:12" ht="15" customHeight="1">
      <c r="B231" s="68"/>
      <c r="C231" s="42"/>
      <c r="D231" s="43" t="s">
        <v>56</v>
      </c>
      <c r="E231" s="26" t="s">
        <v>208</v>
      </c>
      <c r="F231" s="299">
        <v>1000</v>
      </c>
      <c r="G231" s="341"/>
      <c r="H231" s="323">
        <f aca="true" t="shared" si="14" ref="H231:H241">F231+G231</f>
        <v>1000</v>
      </c>
      <c r="I231" s="338"/>
      <c r="J231" s="34"/>
      <c r="K231" s="34"/>
      <c r="L231" s="34"/>
    </row>
    <row r="232" spans="2:12" ht="15" customHeight="1">
      <c r="B232" s="68"/>
      <c r="C232" s="42"/>
      <c r="D232" s="43" t="s">
        <v>93</v>
      </c>
      <c r="E232" s="26" t="s">
        <v>94</v>
      </c>
      <c r="F232" s="299">
        <v>120000</v>
      </c>
      <c r="G232" s="341"/>
      <c r="H232" s="323">
        <f t="shared" si="14"/>
        <v>120000</v>
      </c>
      <c r="I232" s="338"/>
      <c r="J232" s="34"/>
      <c r="K232" s="34"/>
      <c r="L232" s="34"/>
    </row>
    <row r="233" spans="2:12" ht="15" customHeight="1">
      <c r="B233" s="68"/>
      <c r="C233" s="42"/>
      <c r="D233" s="43" t="s">
        <v>103</v>
      </c>
      <c r="E233" s="26" t="s">
        <v>57</v>
      </c>
      <c r="F233" s="299">
        <v>8900</v>
      </c>
      <c r="G233" s="341"/>
      <c r="H233" s="323">
        <f t="shared" si="14"/>
        <v>8900</v>
      </c>
      <c r="I233" s="342"/>
      <c r="J233" s="34"/>
      <c r="K233" s="34"/>
      <c r="L233" s="34"/>
    </row>
    <row r="234" spans="2:12" ht="15" customHeight="1">
      <c r="B234" s="68"/>
      <c r="C234" s="42"/>
      <c r="D234" s="43" t="s">
        <v>95</v>
      </c>
      <c r="E234" s="26" t="s">
        <v>96</v>
      </c>
      <c r="F234" s="299">
        <v>22300</v>
      </c>
      <c r="G234" s="341"/>
      <c r="H234" s="323">
        <f t="shared" si="14"/>
        <v>22300</v>
      </c>
      <c r="I234" s="338"/>
      <c r="J234" s="34"/>
      <c r="K234" s="34"/>
      <c r="L234" s="34"/>
    </row>
    <row r="235" spans="2:12" ht="15" customHeight="1">
      <c r="B235" s="68"/>
      <c r="C235" s="42"/>
      <c r="D235" s="43" t="s">
        <v>97</v>
      </c>
      <c r="E235" s="26" t="s">
        <v>98</v>
      </c>
      <c r="F235" s="299">
        <v>3200</v>
      </c>
      <c r="G235" s="341"/>
      <c r="H235" s="323">
        <f t="shared" si="14"/>
        <v>3200</v>
      </c>
      <c r="I235" s="338"/>
      <c r="J235" s="34"/>
      <c r="K235" s="34"/>
      <c r="L235" s="34"/>
    </row>
    <row r="236" spans="2:12" ht="15" customHeight="1">
      <c r="B236" s="68"/>
      <c r="C236" s="42"/>
      <c r="D236" s="42">
        <v>4170</v>
      </c>
      <c r="E236" s="26" t="s">
        <v>58</v>
      </c>
      <c r="F236" s="299">
        <v>1000</v>
      </c>
      <c r="G236" s="341"/>
      <c r="H236" s="323">
        <f t="shared" si="14"/>
        <v>1000</v>
      </c>
      <c r="I236" s="338"/>
      <c r="J236" s="34"/>
      <c r="K236" s="34"/>
      <c r="L236" s="34"/>
    </row>
    <row r="237" spans="2:12" ht="15" customHeight="1">
      <c r="B237" s="68"/>
      <c r="C237" s="42"/>
      <c r="D237" s="43" t="s">
        <v>80</v>
      </c>
      <c r="E237" s="26" t="s">
        <v>55</v>
      </c>
      <c r="F237" s="299">
        <v>10000</v>
      </c>
      <c r="G237" s="341"/>
      <c r="H237" s="323">
        <f t="shared" si="14"/>
        <v>10000</v>
      </c>
      <c r="I237" s="338"/>
      <c r="J237" s="34"/>
      <c r="K237" s="34"/>
      <c r="L237" s="34"/>
    </row>
    <row r="238" spans="2:12" ht="15" customHeight="1">
      <c r="B238" s="68"/>
      <c r="C238" s="42"/>
      <c r="D238" s="51">
        <v>4220</v>
      </c>
      <c r="E238" s="26" t="s">
        <v>129</v>
      </c>
      <c r="F238" s="299">
        <v>140000</v>
      </c>
      <c r="G238" s="341">
        <v>-30000</v>
      </c>
      <c r="H238" s="323">
        <f t="shared" si="14"/>
        <v>110000</v>
      </c>
      <c r="I238" s="342" t="s">
        <v>484</v>
      </c>
      <c r="J238" s="34"/>
      <c r="K238" s="34"/>
      <c r="L238" s="34"/>
    </row>
    <row r="239" spans="2:12" ht="15" customHeight="1">
      <c r="B239" s="68"/>
      <c r="C239" s="42"/>
      <c r="D239" s="42" t="s">
        <v>131</v>
      </c>
      <c r="E239" s="26" t="s">
        <v>61</v>
      </c>
      <c r="F239" s="299">
        <v>300</v>
      </c>
      <c r="G239" s="341"/>
      <c r="H239" s="323">
        <f t="shared" si="14"/>
        <v>300</v>
      </c>
      <c r="I239" s="338"/>
      <c r="J239" s="34"/>
      <c r="K239" s="34"/>
      <c r="L239" s="34"/>
    </row>
    <row r="240" spans="2:12" ht="15" customHeight="1">
      <c r="B240" s="68"/>
      <c r="C240" s="42"/>
      <c r="D240" s="43" t="s">
        <v>106</v>
      </c>
      <c r="E240" s="26" t="s">
        <v>107</v>
      </c>
      <c r="F240" s="299">
        <v>6200</v>
      </c>
      <c r="G240" s="341"/>
      <c r="H240" s="323">
        <f t="shared" si="14"/>
        <v>6200</v>
      </c>
      <c r="I240" s="342"/>
      <c r="J240" s="34"/>
      <c r="K240" s="34"/>
      <c r="L240" s="34"/>
    </row>
    <row r="241" spans="2:12" ht="15" customHeight="1">
      <c r="B241" s="68"/>
      <c r="C241" s="42"/>
      <c r="D241" s="51">
        <v>4700</v>
      </c>
      <c r="E241" s="26" t="s">
        <v>108</v>
      </c>
      <c r="F241" s="299">
        <v>800</v>
      </c>
      <c r="G241" s="341"/>
      <c r="H241" s="323">
        <f t="shared" si="14"/>
        <v>800</v>
      </c>
      <c r="I241" s="338"/>
      <c r="J241" s="34"/>
      <c r="K241" s="34"/>
      <c r="L241" s="34"/>
    </row>
    <row r="242" spans="2:12" ht="55.5" customHeight="1">
      <c r="B242" s="68"/>
      <c r="C242" s="145" t="s">
        <v>250</v>
      </c>
      <c r="D242" s="51"/>
      <c r="E242" s="116" t="s">
        <v>256</v>
      </c>
      <c r="F242" s="236">
        <f>SUM(F243:F247)</f>
        <v>60400</v>
      </c>
      <c r="G242" s="236">
        <f>SUM(G243:G247)</f>
        <v>0</v>
      </c>
      <c r="H242" s="236">
        <f>SUM(H243:H247)</f>
        <v>60400</v>
      </c>
      <c r="I242" s="338"/>
      <c r="J242" s="34"/>
      <c r="K242" s="34"/>
      <c r="L242" s="34"/>
    </row>
    <row r="243" spans="2:12" ht="15" customHeight="1">
      <c r="B243" s="68"/>
      <c r="C243" s="42"/>
      <c r="D243" s="43" t="s">
        <v>93</v>
      </c>
      <c r="E243" s="26" t="s">
        <v>94</v>
      </c>
      <c r="F243" s="299">
        <v>44500</v>
      </c>
      <c r="G243" s="341"/>
      <c r="H243" s="323">
        <f>F243+G243</f>
        <v>44500</v>
      </c>
      <c r="I243" s="342"/>
      <c r="J243" s="34"/>
      <c r="K243" s="34"/>
      <c r="L243" s="34"/>
    </row>
    <row r="244" spans="2:12" ht="15" customHeight="1">
      <c r="B244" s="68"/>
      <c r="C244" s="42"/>
      <c r="D244" s="43" t="s">
        <v>103</v>
      </c>
      <c r="E244" s="26" t="s">
        <v>57</v>
      </c>
      <c r="F244" s="299">
        <v>3400</v>
      </c>
      <c r="G244" s="341"/>
      <c r="H244" s="323">
        <f>F244+G244</f>
        <v>3400</v>
      </c>
      <c r="I244" s="342"/>
      <c r="J244" s="34"/>
      <c r="K244" s="34"/>
      <c r="L244" s="34"/>
    </row>
    <row r="245" spans="2:12" ht="15" customHeight="1">
      <c r="B245" s="68"/>
      <c r="C245" s="42"/>
      <c r="D245" s="43" t="s">
        <v>95</v>
      </c>
      <c r="E245" s="26" t="s">
        <v>96</v>
      </c>
      <c r="F245" s="299">
        <v>7600</v>
      </c>
      <c r="G245" s="341"/>
      <c r="H245" s="323">
        <f>F245+G245</f>
        <v>7600</v>
      </c>
      <c r="I245" s="342"/>
      <c r="J245" s="34"/>
      <c r="K245" s="34"/>
      <c r="L245" s="34"/>
    </row>
    <row r="246" spans="2:12" ht="15" customHeight="1">
      <c r="B246" s="68"/>
      <c r="C246" s="42"/>
      <c r="D246" s="43" t="s">
        <v>97</v>
      </c>
      <c r="E246" s="26" t="s">
        <v>98</v>
      </c>
      <c r="F246" s="299">
        <v>1200</v>
      </c>
      <c r="G246" s="341"/>
      <c r="H246" s="323">
        <f>F246+G246</f>
        <v>1200</v>
      </c>
      <c r="I246" s="342"/>
      <c r="J246" s="34"/>
      <c r="K246" s="34"/>
      <c r="L246" s="34"/>
    </row>
    <row r="247" spans="2:12" ht="15" customHeight="1">
      <c r="B247" s="68"/>
      <c r="C247" s="42"/>
      <c r="D247" s="43" t="s">
        <v>120</v>
      </c>
      <c r="E247" s="26" t="s">
        <v>277</v>
      </c>
      <c r="F247" s="299">
        <v>3700</v>
      </c>
      <c r="G247" s="341"/>
      <c r="H247" s="323">
        <f>F247+G247</f>
        <v>3700</v>
      </c>
      <c r="I247" s="338"/>
      <c r="J247" s="34"/>
      <c r="K247" s="34"/>
      <c r="L247" s="34"/>
    </row>
    <row r="248" spans="2:12" ht="38.25">
      <c r="B248" s="68"/>
      <c r="C248" s="145" t="s">
        <v>251</v>
      </c>
      <c r="D248" s="51"/>
      <c r="E248" s="116" t="s">
        <v>326</v>
      </c>
      <c r="F248" s="236">
        <f>SUM(F249:F254)</f>
        <v>450700</v>
      </c>
      <c r="G248" s="236">
        <f>SUM(G249:G254)</f>
        <v>0</v>
      </c>
      <c r="H248" s="236">
        <f>SUM(H249:H254)</f>
        <v>450700</v>
      </c>
      <c r="I248" s="338"/>
      <c r="J248" s="34"/>
      <c r="K248" s="34"/>
      <c r="L248" s="34"/>
    </row>
    <row r="249" spans="2:12" ht="15" customHeight="1">
      <c r="B249" s="68"/>
      <c r="C249" s="42"/>
      <c r="D249" s="43" t="s">
        <v>93</v>
      </c>
      <c r="E249" s="26" t="s">
        <v>94</v>
      </c>
      <c r="F249" s="299">
        <v>331500</v>
      </c>
      <c r="G249" s="341"/>
      <c r="H249" s="323">
        <f aca="true" t="shared" si="15" ref="H249:H254">F249+G249</f>
        <v>331500</v>
      </c>
      <c r="I249" s="342"/>
      <c r="J249" s="34"/>
      <c r="K249" s="34"/>
      <c r="L249" s="34"/>
    </row>
    <row r="250" spans="2:12" ht="15" customHeight="1">
      <c r="B250" s="68"/>
      <c r="C250" s="145"/>
      <c r="D250" s="43" t="s">
        <v>103</v>
      </c>
      <c r="E250" s="26" t="s">
        <v>57</v>
      </c>
      <c r="F250" s="299">
        <v>21200</v>
      </c>
      <c r="G250" s="341"/>
      <c r="H250" s="323">
        <f t="shared" si="15"/>
        <v>21200</v>
      </c>
      <c r="I250" s="342"/>
      <c r="J250" s="34"/>
      <c r="K250" s="34"/>
      <c r="L250" s="34"/>
    </row>
    <row r="251" spans="2:12" ht="15" customHeight="1">
      <c r="B251" s="68"/>
      <c r="C251" s="42"/>
      <c r="D251" s="43" t="s">
        <v>95</v>
      </c>
      <c r="E251" s="26" t="s">
        <v>96</v>
      </c>
      <c r="F251" s="299">
        <v>59400</v>
      </c>
      <c r="G251" s="341"/>
      <c r="H251" s="323">
        <f t="shared" si="15"/>
        <v>59400</v>
      </c>
      <c r="I251" s="342"/>
      <c r="J251" s="34"/>
      <c r="K251" s="34"/>
      <c r="L251" s="34"/>
    </row>
    <row r="252" spans="2:12" ht="15" customHeight="1">
      <c r="B252" s="68"/>
      <c r="C252" s="42"/>
      <c r="D252" s="43" t="s">
        <v>97</v>
      </c>
      <c r="E252" s="26" t="s">
        <v>98</v>
      </c>
      <c r="F252" s="299">
        <v>8600</v>
      </c>
      <c r="G252" s="341"/>
      <c r="H252" s="323">
        <f t="shared" si="15"/>
        <v>8600</v>
      </c>
      <c r="I252" s="342"/>
      <c r="J252" s="34"/>
      <c r="K252" s="34"/>
      <c r="L252" s="34"/>
    </row>
    <row r="253" spans="2:12" ht="15" customHeight="1">
      <c r="B253" s="68"/>
      <c r="C253" s="42"/>
      <c r="D253" s="43" t="s">
        <v>120</v>
      </c>
      <c r="E253" s="26" t="s">
        <v>277</v>
      </c>
      <c r="F253" s="299">
        <v>26000</v>
      </c>
      <c r="G253" s="341"/>
      <c r="H253" s="323">
        <f t="shared" si="15"/>
        <v>26000</v>
      </c>
      <c r="I253" s="338"/>
      <c r="J253" s="34"/>
      <c r="K253" s="34"/>
      <c r="L253" s="34"/>
    </row>
    <row r="254" spans="2:12" ht="15" customHeight="1">
      <c r="B254" s="68"/>
      <c r="C254" s="42"/>
      <c r="D254" s="43" t="s">
        <v>100</v>
      </c>
      <c r="E254" s="26" t="s">
        <v>62</v>
      </c>
      <c r="F254" s="299">
        <v>4000</v>
      </c>
      <c r="G254" s="341"/>
      <c r="H254" s="323">
        <f t="shared" si="15"/>
        <v>4000</v>
      </c>
      <c r="I254" s="338"/>
      <c r="J254" s="34"/>
      <c r="K254" s="34"/>
      <c r="L254" s="34"/>
    </row>
    <row r="255" spans="2:12" ht="15" customHeight="1">
      <c r="B255" s="69"/>
      <c r="C255" s="145" t="s">
        <v>125</v>
      </c>
      <c r="D255" s="144"/>
      <c r="E255" s="116" t="s">
        <v>41</v>
      </c>
      <c r="F255" s="236">
        <f>SUM(F256:F258)</f>
        <v>91100</v>
      </c>
      <c r="G255" s="236">
        <f>SUM(G256:G258)</f>
        <v>69984</v>
      </c>
      <c r="H255" s="236">
        <f>SUM(H256:H258)</f>
        <v>161084</v>
      </c>
      <c r="I255" s="338"/>
      <c r="J255" s="34"/>
      <c r="K255" s="34"/>
      <c r="L255" s="34"/>
    </row>
    <row r="256" spans="2:12" ht="15" customHeight="1">
      <c r="B256" s="68"/>
      <c r="C256" s="42"/>
      <c r="D256" s="43" t="s">
        <v>56</v>
      </c>
      <c r="E256" s="26" t="s">
        <v>208</v>
      </c>
      <c r="F256" s="299">
        <v>6300</v>
      </c>
      <c r="G256" s="341"/>
      <c r="H256" s="323">
        <f>F256+G256</f>
        <v>6300</v>
      </c>
      <c r="I256" s="338"/>
      <c r="J256" s="34"/>
      <c r="K256" s="34"/>
      <c r="L256" s="34"/>
    </row>
    <row r="257" spans="2:12" ht="15" customHeight="1">
      <c r="B257" s="70"/>
      <c r="C257" s="45"/>
      <c r="D257" s="42">
        <v>4247</v>
      </c>
      <c r="E257" s="26" t="s">
        <v>277</v>
      </c>
      <c r="F257" s="300">
        <v>0</v>
      </c>
      <c r="G257" s="367">
        <v>69984</v>
      </c>
      <c r="H257" s="328">
        <f>F257+G257</f>
        <v>69984</v>
      </c>
      <c r="I257" s="342" t="s">
        <v>378</v>
      </c>
      <c r="J257" s="34"/>
      <c r="K257" s="34"/>
      <c r="L257" s="34"/>
    </row>
    <row r="258" spans="2:12" ht="15" customHeight="1" thickBot="1">
      <c r="B258" s="70"/>
      <c r="C258" s="45"/>
      <c r="D258" s="46" t="s">
        <v>106</v>
      </c>
      <c r="E258" s="19" t="s">
        <v>107</v>
      </c>
      <c r="F258" s="300">
        <v>84800</v>
      </c>
      <c r="G258" s="367"/>
      <c r="H258" s="328">
        <f>F258+G258</f>
        <v>84800</v>
      </c>
      <c r="I258" s="342"/>
      <c r="J258" s="34"/>
      <c r="K258" s="34"/>
      <c r="L258" s="34"/>
    </row>
    <row r="259" spans="2:12" ht="15.75" customHeight="1" thickBot="1">
      <c r="B259" s="133" t="s">
        <v>126</v>
      </c>
      <c r="C259" s="129"/>
      <c r="D259" s="129"/>
      <c r="E259" s="130" t="s">
        <v>127</v>
      </c>
      <c r="F259" s="235">
        <f>F260+F263</f>
        <v>182000</v>
      </c>
      <c r="G259" s="235">
        <f>G260+G263</f>
        <v>0</v>
      </c>
      <c r="H259" s="235">
        <f>H260+H263</f>
        <v>182000</v>
      </c>
      <c r="I259" s="326"/>
      <c r="J259" s="34"/>
      <c r="K259" s="34"/>
      <c r="L259" s="34"/>
    </row>
    <row r="260" spans="2:12" ht="15.75" customHeight="1">
      <c r="B260" s="72"/>
      <c r="C260" s="150" t="s">
        <v>156</v>
      </c>
      <c r="D260" s="151"/>
      <c r="E260" s="152" t="s">
        <v>180</v>
      </c>
      <c r="F260" s="310">
        <f>F261+F262</f>
        <v>3000</v>
      </c>
      <c r="G260" s="310">
        <f>G261+G262</f>
        <v>0</v>
      </c>
      <c r="H260" s="310">
        <f>H261+H262</f>
        <v>3000</v>
      </c>
      <c r="I260" s="337"/>
      <c r="J260" s="34"/>
      <c r="K260" s="34"/>
      <c r="L260" s="34"/>
    </row>
    <row r="261" spans="2:12" ht="15.75" customHeight="1">
      <c r="B261" s="73"/>
      <c r="C261" s="74"/>
      <c r="D261" s="43" t="s">
        <v>80</v>
      </c>
      <c r="E261" s="26" t="s">
        <v>55</v>
      </c>
      <c r="F261" s="311">
        <v>1500</v>
      </c>
      <c r="G261" s="27"/>
      <c r="H261" s="323">
        <f>F261+G261</f>
        <v>1500</v>
      </c>
      <c r="I261" s="338"/>
      <c r="J261" s="34"/>
      <c r="K261" s="34"/>
      <c r="L261" s="34"/>
    </row>
    <row r="262" spans="2:12" ht="15.75" customHeight="1">
      <c r="B262" s="76"/>
      <c r="C262" s="219"/>
      <c r="D262" s="43" t="s">
        <v>53</v>
      </c>
      <c r="E262" s="26" t="s">
        <v>54</v>
      </c>
      <c r="F262" s="312">
        <v>1500</v>
      </c>
      <c r="G262" s="27"/>
      <c r="H262" s="323">
        <f>F262+G262</f>
        <v>1500</v>
      </c>
      <c r="I262" s="338"/>
      <c r="J262" s="34"/>
      <c r="K262" s="34"/>
      <c r="L262" s="34"/>
    </row>
    <row r="263" spans="2:12" ht="15.75" customHeight="1">
      <c r="B263" s="69"/>
      <c r="C263" s="145" t="s">
        <v>128</v>
      </c>
      <c r="D263" s="144"/>
      <c r="E263" s="116" t="s">
        <v>181</v>
      </c>
      <c r="F263" s="236">
        <f>SUM(F264:F273)</f>
        <v>179000</v>
      </c>
      <c r="G263" s="236">
        <f>SUM(G264:G273)</f>
        <v>0</v>
      </c>
      <c r="H263" s="236">
        <f>SUM(H264:H273)</f>
        <v>179000</v>
      </c>
      <c r="I263" s="338"/>
      <c r="J263" s="34"/>
      <c r="K263" s="34"/>
      <c r="L263" s="34"/>
    </row>
    <row r="264" spans="2:12" ht="48">
      <c r="B264" s="67"/>
      <c r="C264" s="118"/>
      <c r="D264" s="88" t="s">
        <v>215</v>
      </c>
      <c r="E264" s="26" t="s">
        <v>216</v>
      </c>
      <c r="F264" s="308">
        <v>10000</v>
      </c>
      <c r="G264" s="27"/>
      <c r="H264" s="323">
        <f aca="true" t="shared" si="16" ref="H264:H273">F264+G264</f>
        <v>10000</v>
      </c>
      <c r="I264" s="338"/>
      <c r="J264" s="34"/>
      <c r="K264" s="34"/>
      <c r="L264" s="34"/>
    </row>
    <row r="265" spans="2:12" ht="15.75" customHeight="1">
      <c r="B265" s="69"/>
      <c r="C265" s="52"/>
      <c r="D265" s="43" t="s">
        <v>88</v>
      </c>
      <c r="E265" s="26" t="s">
        <v>89</v>
      </c>
      <c r="F265" s="302">
        <v>43600</v>
      </c>
      <c r="G265" s="27"/>
      <c r="H265" s="323">
        <f t="shared" si="16"/>
        <v>43600</v>
      </c>
      <c r="I265" s="338"/>
      <c r="J265" s="34"/>
      <c r="K265" s="34"/>
      <c r="L265" s="34"/>
    </row>
    <row r="266" spans="2:12" ht="15.75" customHeight="1">
      <c r="B266" s="69"/>
      <c r="C266" s="52"/>
      <c r="D266" s="43" t="s">
        <v>95</v>
      </c>
      <c r="E266" s="26" t="s">
        <v>96</v>
      </c>
      <c r="F266" s="302">
        <v>2000</v>
      </c>
      <c r="G266" s="27"/>
      <c r="H266" s="323">
        <f t="shared" si="16"/>
        <v>2000</v>
      </c>
      <c r="I266" s="338"/>
      <c r="J266" s="34"/>
      <c r="K266" s="34"/>
      <c r="L266" s="34"/>
    </row>
    <row r="267" spans="2:12" ht="15.75" customHeight="1">
      <c r="B267" s="69"/>
      <c r="C267" s="52"/>
      <c r="D267" s="43" t="s">
        <v>97</v>
      </c>
      <c r="E267" s="26" t="s">
        <v>98</v>
      </c>
      <c r="F267" s="302">
        <v>100</v>
      </c>
      <c r="G267" s="27"/>
      <c r="H267" s="323">
        <f t="shared" si="16"/>
        <v>100</v>
      </c>
      <c r="I267" s="338"/>
      <c r="J267" s="34"/>
      <c r="K267" s="34"/>
      <c r="L267" s="34"/>
    </row>
    <row r="268" spans="2:12" ht="15.75" customHeight="1">
      <c r="B268" s="68"/>
      <c r="C268" s="42"/>
      <c r="D268" s="42">
        <v>4170</v>
      </c>
      <c r="E268" s="26" t="s">
        <v>58</v>
      </c>
      <c r="F268" s="299">
        <v>48300</v>
      </c>
      <c r="G268" s="27"/>
      <c r="H268" s="323">
        <f t="shared" si="16"/>
        <v>48300</v>
      </c>
      <c r="I268" s="338"/>
      <c r="J268" s="34"/>
      <c r="K268" s="34"/>
      <c r="L268" s="34"/>
    </row>
    <row r="269" spans="2:12" ht="15.75" customHeight="1">
      <c r="B269" s="68"/>
      <c r="C269" s="42"/>
      <c r="D269" s="43" t="s">
        <v>80</v>
      </c>
      <c r="E269" s="26" t="s">
        <v>55</v>
      </c>
      <c r="F269" s="299">
        <v>11000</v>
      </c>
      <c r="G269" s="27"/>
      <c r="H269" s="323">
        <f t="shared" si="16"/>
        <v>11000</v>
      </c>
      <c r="I269" s="338"/>
      <c r="J269" s="34"/>
      <c r="K269" s="34"/>
      <c r="L269" s="34"/>
    </row>
    <row r="270" spans="2:12" ht="15.75" customHeight="1">
      <c r="B270" s="68"/>
      <c r="C270" s="42"/>
      <c r="D270" s="51">
        <v>4220</v>
      </c>
      <c r="E270" s="26" t="s">
        <v>129</v>
      </c>
      <c r="F270" s="299">
        <v>8000</v>
      </c>
      <c r="G270" s="27"/>
      <c r="H270" s="323">
        <f t="shared" si="16"/>
        <v>8000</v>
      </c>
      <c r="I270" s="338"/>
      <c r="J270" s="34"/>
      <c r="K270" s="34"/>
      <c r="L270" s="34"/>
    </row>
    <row r="271" spans="2:12" ht="15.75" customHeight="1">
      <c r="B271" s="68"/>
      <c r="C271" s="42"/>
      <c r="D271" s="43" t="s">
        <v>53</v>
      </c>
      <c r="E271" s="26" t="s">
        <v>54</v>
      </c>
      <c r="F271" s="299">
        <v>52000</v>
      </c>
      <c r="G271" s="27"/>
      <c r="H271" s="323">
        <f t="shared" si="16"/>
        <v>52000</v>
      </c>
      <c r="I271" s="338"/>
      <c r="J271" s="34"/>
      <c r="K271" s="34"/>
      <c r="L271" s="34"/>
    </row>
    <row r="272" spans="2:12" ht="15.75" customHeight="1">
      <c r="B272" s="68"/>
      <c r="C272" s="42"/>
      <c r="D272" s="43" t="s">
        <v>100</v>
      </c>
      <c r="E272" s="26" t="s">
        <v>62</v>
      </c>
      <c r="F272" s="299">
        <v>1000</v>
      </c>
      <c r="G272" s="27"/>
      <c r="H272" s="323">
        <f t="shared" si="16"/>
        <v>1000</v>
      </c>
      <c r="I272" s="338"/>
      <c r="J272" s="34"/>
      <c r="K272" s="34"/>
      <c r="L272" s="34"/>
    </row>
    <row r="273" spans="2:12" ht="15.75" customHeight="1" thickBot="1">
      <c r="B273" s="344"/>
      <c r="C273" s="345"/>
      <c r="D273" s="346">
        <v>4610</v>
      </c>
      <c r="E273" s="164" t="s">
        <v>210</v>
      </c>
      <c r="F273" s="347">
        <v>3000</v>
      </c>
      <c r="G273" s="343"/>
      <c r="H273" s="348">
        <f t="shared" si="16"/>
        <v>3000</v>
      </c>
      <c r="I273" s="349"/>
      <c r="J273" s="34"/>
      <c r="K273" s="34"/>
      <c r="L273" s="34"/>
    </row>
    <row r="274" spans="2:12" ht="15.75" customHeight="1" thickBot="1">
      <c r="B274" s="133" t="s">
        <v>50</v>
      </c>
      <c r="C274" s="129"/>
      <c r="D274" s="129"/>
      <c r="E274" s="123" t="s">
        <v>39</v>
      </c>
      <c r="F274" s="235">
        <f>F275+F277+F281+F283+F286+F289+F292+F310+F313+F315</f>
        <v>1467105</v>
      </c>
      <c r="G274" s="235">
        <f>G275+G277+G281+G283+G286+G289+G292+G310+G313+G315</f>
        <v>0</v>
      </c>
      <c r="H274" s="235">
        <f>H275+H277+H281+H283+H286+H289+H292+H310+H313+H315</f>
        <v>1467105</v>
      </c>
      <c r="I274" s="326"/>
      <c r="J274" s="34"/>
      <c r="K274" s="34"/>
      <c r="L274" s="34"/>
    </row>
    <row r="275" spans="2:12" ht="15.75" customHeight="1">
      <c r="B275" s="182"/>
      <c r="C275" s="213" t="s">
        <v>221</v>
      </c>
      <c r="D275" s="183"/>
      <c r="E275" s="108" t="s">
        <v>222</v>
      </c>
      <c r="F275" s="313">
        <f>F276</f>
        <v>64200</v>
      </c>
      <c r="G275" s="313">
        <f>G276</f>
        <v>0</v>
      </c>
      <c r="H275" s="313">
        <f>H276</f>
        <v>64200</v>
      </c>
      <c r="I275" s="337"/>
      <c r="J275" s="34"/>
      <c r="K275" s="34"/>
      <c r="L275" s="34"/>
    </row>
    <row r="276" spans="2:12" ht="24">
      <c r="B276" s="156"/>
      <c r="C276" s="157"/>
      <c r="D276" s="51">
        <v>4330</v>
      </c>
      <c r="E276" s="26" t="s">
        <v>132</v>
      </c>
      <c r="F276" s="303">
        <v>64200</v>
      </c>
      <c r="G276" s="27"/>
      <c r="H276" s="323">
        <f>F276+G276</f>
        <v>64200</v>
      </c>
      <c r="I276" s="338"/>
      <c r="J276" s="34"/>
      <c r="K276" s="34"/>
      <c r="L276" s="34"/>
    </row>
    <row r="277" spans="2:12" ht="17.25" customHeight="1">
      <c r="B277" s="101"/>
      <c r="C277" s="118" t="s">
        <v>192</v>
      </c>
      <c r="D277" s="153"/>
      <c r="E277" s="120" t="s">
        <v>193</v>
      </c>
      <c r="F277" s="313">
        <f>SUM(F278:F280)</f>
        <v>1044</v>
      </c>
      <c r="G277" s="313">
        <f>SUM(G278:G280)</f>
        <v>0</v>
      </c>
      <c r="H277" s="313">
        <f>SUM(H278:H280)</f>
        <v>1044</v>
      </c>
      <c r="I277" s="338"/>
      <c r="J277" s="34"/>
      <c r="K277" s="34"/>
      <c r="L277" s="34"/>
    </row>
    <row r="278" spans="2:12" ht="15.75" customHeight="1">
      <c r="B278" s="101"/>
      <c r="C278" s="102"/>
      <c r="D278" s="43" t="s">
        <v>80</v>
      </c>
      <c r="E278" s="26" t="s">
        <v>55</v>
      </c>
      <c r="F278" s="314">
        <v>522</v>
      </c>
      <c r="G278" s="27"/>
      <c r="H278" s="323">
        <f>F278+G278</f>
        <v>522</v>
      </c>
      <c r="I278" s="338"/>
      <c r="J278" s="34"/>
      <c r="K278" s="34"/>
      <c r="L278" s="34"/>
    </row>
    <row r="279" spans="2:12" ht="15.75" customHeight="1">
      <c r="B279" s="174"/>
      <c r="C279" s="165"/>
      <c r="D279" s="43" t="s">
        <v>100</v>
      </c>
      <c r="E279" s="26" t="s">
        <v>62</v>
      </c>
      <c r="F279" s="303">
        <v>104</v>
      </c>
      <c r="G279" s="27"/>
      <c r="H279" s="323">
        <f>F279+G279</f>
        <v>104</v>
      </c>
      <c r="I279" s="338"/>
      <c r="J279" s="34"/>
      <c r="K279" s="34"/>
      <c r="L279" s="34"/>
    </row>
    <row r="280" spans="2:12" ht="15.75" customHeight="1">
      <c r="B280" s="174"/>
      <c r="C280" s="165"/>
      <c r="D280" s="51">
        <v>4700</v>
      </c>
      <c r="E280" s="26" t="s">
        <v>108</v>
      </c>
      <c r="F280" s="303">
        <v>418</v>
      </c>
      <c r="G280" s="27"/>
      <c r="H280" s="323">
        <f>F280+G280</f>
        <v>418</v>
      </c>
      <c r="I280" s="338"/>
      <c r="J280" s="34"/>
      <c r="K280" s="34"/>
      <c r="L280" s="34"/>
    </row>
    <row r="281" spans="2:12" ht="57" customHeight="1">
      <c r="B281" s="69"/>
      <c r="C281" s="145" t="s">
        <v>51</v>
      </c>
      <c r="D281" s="144"/>
      <c r="E281" s="196" t="s">
        <v>321</v>
      </c>
      <c r="F281" s="236">
        <f>F282</f>
        <v>15068</v>
      </c>
      <c r="G281" s="236">
        <f>G282</f>
        <v>0</v>
      </c>
      <c r="H281" s="236">
        <f>H282</f>
        <v>15068</v>
      </c>
      <c r="I281" s="338"/>
      <c r="J281" s="34"/>
      <c r="K281" s="34"/>
      <c r="L281" s="34"/>
    </row>
    <row r="282" spans="2:12" ht="15" customHeight="1">
      <c r="B282" s="68"/>
      <c r="C282" s="42"/>
      <c r="D282" s="42">
        <v>4130</v>
      </c>
      <c r="E282" s="26" t="s">
        <v>164</v>
      </c>
      <c r="F282" s="299">
        <v>15068</v>
      </c>
      <c r="G282" s="341"/>
      <c r="H282" s="323">
        <f>F282+G282</f>
        <v>15068</v>
      </c>
      <c r="I282" s="342"/>
      <c r="J282" s="34"/>
      <c r="K282" s="34"/>
      <c r="L282" s="34"/>
    </row>
    <row r="283" spans="2:12" ht="29.25" customHeight="1">
      <c r="B283" s="69"/>
      <c r="C283" s="145" t="s">
        <v>52</v>
      </c>
      <c r="D283" s="144"/>
      <c r="E283" s="113" t="s">
        <v>306</v>
      </c>
      <c r="F283" s="236">
        <f>SUM(F284:F285)</f>
        <v>228419</v>
      </c>
      <c r="G283" s="236">
        <f>SUM(G284:G285)</f>
        <v>0</v>
      </c>
      <c r="H283" s="236">
        <f>SUM(H284:H285)</f>
        <v>228419</v>
      </c>
      <c r="I283" s="338"/>
      <c r="J283" s="34"/>
      <c r="K283" s="34"/>
      <c r="L283" s="34"/>
    </row>
    <row r="284" spans="2:12" ht="16.5" customHeight="1">
      <c r="B284" s="68"/>
      <c r="C284" s="42"/>
      <c r="D284" s="43" t="s">
        <v>130</v>
      </c>
      <c r="E284" s="78" t="s">
        <v>134</v>
      </c>
      <c r="F284" s="299">
        <v>226419</v>
      </c>
      <c r="G284" s="27"/>
      <c r="H284" s="323">
        <f>F284+G284</f>
        <v>226419</v>
      </c>
      <c r="I284" s="338"/>
      <c r="J284" s="34"/>
      <c r="K284" s="34"/>
      <c r="L284" s="34"/>
    </row>
    <row r="285" spans="2:12" ht="24">
      <c r="B285" s="68"/>
      <c r="C285" s="42"/>
      <c r="D285" s="51">
        <v>4330</v>
      </c>
      <c r="E285" s="26" t="s">
        <v>132</v>
      </c>
      <c r="F285" s="299">
        <v>2000</v>
      </c>
      <c r="G285" s="27"/>
      <c r="H285" s="323">
        <f>F285+G285</f>
        <v>2000</v>
      </c>
      <c r="I285" s="338"/>
      <c r="J285" s="34"/>
      <c r="K285" s="34"/>
      <c r="L285" s="34"/>
    </row>
    <row r="286" spans="2:12" ht="15.75" customHeight="1">
      <c r="B286" s="69"/>
      <c r="C286" s="145" t="s">
        <v>133</v>
      </c>
      <c r="D286" s="144"/>
      <c r="E286" s="116" t="s">
        <v>182</v>
      </c>
      <c r="F286" s="236">
        <f>F287+F288</f>
        <v>18300</v>
      </c>
      <c r="G286" s="236">
        <f>G287+G288</f>
        <v>0</v>
      </c>
      <c r="H286" s="236">
        <f>H287+H288</f>
        <v>18300</v>
      </c>
      <c r="I286" s="338"/>
      <c r="J286" s="34"/>
      <c r="K286" s="34"/>
      <c r="L286" s="34"/>
    </row>
    <row r="287" spans="2:12" ht="15.75" customHeight="1">
      <c r="B287" s="68"/>
      <c r="C287" s="42"/>
      <c r="D287" s="43" t="s">
        <v>130</v>
      </c>
      <c r="E287" s="26" t="s">
        <v>134</v>
      </c>
      <c r="F287" s="299">
        <v>18100</v>
      </c>
      <c r="G287" s="27"/>
      <c r="H287" s="323">
        <f>F287+G287</f>
        <v>18100</v>
      </c>
      <c r="I287" s="338"/>
      <c r="J287" s="34"/>
      <c r="K287" s="34"/>
      <c r="L287" s="34"/>
    </row>
    <row r="288" spans="2:12" ht="15.75" customHeight="1">
      <c r="B288" s="68"/>
      <c r="C288" s="42"/>
      <c r="D288" s="42" t="s">
        <v>130</v>
      </c>
      <c r="E288" s="26" t="s">
        <v>283</v>
      </c>
      <c r="F288" s="299">
        <v>200</v>
      </c>
      <c r="G288" s="358"/>
      <c r="H288" s="323">
        <f>F288+G288</f>
        <v>200</v>
      </c>
      <c r="I288" s="342"/>
      <c r="J288" s="34"/>
      <c r="K288" s="34"/>
      <c r="L288" s="34"/>
    </row>
    <row r="289" spans="2:12" ht="15.75" customHeight="1">
      <c r="B289" s="68"/>
      <c r="C289" s="145" t="s">
        <v>161</v>
      </c>
      <c r="D289" s="149"/>
      <c r="E289" s="116" t="s">
        <v>162</v>
      </c>
      <c r="F289" s="236">
        <f>F290+F291</f>
        <v>154713</v>
      </c>
      <c r="G289" s="236">
        <f>G290+G291</f>
        <v>0</v>
      </c>
      <c r="H289" s="236">
        <f>H290+H291</f>
        <v>154713</v>
      </c>
      <c r="I289" s="338"/>
      <c r="J289" s="34"/>
      <c r="K289" s="34"/>
      <c r="L289" s="34"/>
    </row>
    <row r="290" spans="2:12" ht="36">
      <c r="B290" s="68"/>
      <c r="C290" s="145"/>
      <c r="D290" s="15">
        <v>2910</v>
      </c>
      <c r="E290" s="78" t="s">
        <v>327</v>
      </c>
      <c r="F290" s="299">
        <v>100</v>
      </c>
      <c r="G290" s="299"/>
      <c r="H290" s="323">
        <f>F290+G290</f>
        <v>100</v>
      </c>
      <c r="I290" s="342"/>
      <c r="J290" s="34"/>
      <c r="K290" s="34"/>
      <c r="L290" s="34"/>
    </row>
    <row r="291" spans="2:12" ht="15.75" customHeight="1">
      <c r="B291" s="68"/>
      <c r="C291" s="42"/>
      <c r="D291" s="43" t="s">
        <v>130</v>
      </c>
      <c r="E291" s="26" t="s">
        <v>134</v>
      </c>
      <c r="F291" s="299">
        <v>154613</v>
      </c>
      <c r="G291" s="341"/>
      <c r="H291" s="323">
        <f>F291+G291</f>
        <v>154613</v>
      </c>
      <c r="I291" s="342"/>
      <c r="J291" s="34"/>
      <c r="K291" s="34"/>
      <c r="L291" s="34"/>
    </row>
    <row r="292" spans="2:12" ht="15.75" customHeight="1">
      <c r="B292" s="69"/>
      <c r="C292" s="145" t="s">
        <v>135</v>
      </c>
      <c r="D292" s="144"/>
      <c r="E292" s="116" t="s">
        <v>40</v>
      </c>
      <c r="F292" s="236">
        <f>SUM(F293:F309)</f>
        <v>850659</v>
      </c>
      <c r="G292" s="236">
        <f>SUM(G293:G309)</f>
        <v>0</v>
      </c>
      <c r="H292" s="236">
        <f>SUM(H293:H309)</f>
        <v>850659</v>
      </c>
      <c r="I292" s="338"/>
      <c r="J292" s="34"/>
      <c r="K292" s="34"/>
      <c r="L292" s="34"/>
    </row>
    <row r="293" spans="2:12" ht="15.75" customHeight="1">
      <c r="B293" s="69"/>
      <c r="C293" s="145"/>
      <c r="D293" s="43" t="s">
        <v>56</v>
      </c>
      <c r="E293" s="26" t="s">
        <v>208</v>
      </c>
      <c r="F293" s="299">
        <v>800</v>
      </c>
      <c r="G293" s="341"/>
      <c r="H293" s="323">
        <f aca="true" t="shared" si="17" ref="H293:H309">F293+G293</f>
        <v>800</v>
      </c>
      <c r="I293" s="338"/>
      <c r="J293" s="34"/>
      <c r="K293" s="34"/>
      <c r="L293" s="34"/>
    </row>
    <row r="294" spans="2:12" ht="15.75" customHeight="1">
      <c r="B294" s="68"/>
      <c r="C294" s="42"/>
      <c r="D294" s="43" t="s">
        <v>93</v>
      </c>
      <c r="E294" s="26" t="s">
        <v>94</v>
      </c>
      <c r="F294" s="299">
        <v>542260</v>
      </c>
      <c r="G294" s="341"/>
      <c r="H294" s="323">
        <f t="shared" si="17"/>
        <v>542260</v>
      </c>
      <c r="I294" s="338"/>
      <c r="J294" s="34"/>
      <c r="K294" s="34"/>
      <c r="L294" s="34"/>
    </row>
    <row r="295" spans="2:12" ht="15.75" customHeight="1">
      <c r="B295" s="68"/>
      <c r="C295" s="42"/>
      <c r="D295" s="43" t="s">
        <v>103</v>
      </c>
      <c r="E295" s="26" t="s">
        <v>57</v>
      </c>
      <c r="F295" s="299">
        <v>38338</v>
      </c>
      <c r="G295" s="341"/>
      <c r="H295" s="323">
        <f t="shared" si="17"/>
        <v>38338</v>
      </c>
      <c r="I295" s="338"/>
      <c r="J295" s="34"/>
      <c r="K295" s="34"/>
      <c r="L295" s="34"/>
    </row>
    <row r="296" spans="2:12" ht="15.75" customHeight="1">
      <c r="B296" s="68"/>
      <c r="C296" s="42"/>
      <c r="D296" s="43" t="s">
        <v>95</v>
      </c>
      <c r="E296" s="26" t="s">
        <v>96</v>
      </c>
      <c r="F296" s="299">
        <v>100134</v>
      </c>
      <c r="G296" s="341"/>
      <c r="H296" s="323">
        <f t="shared" si="17"/>
        <v>100134</v>
      </c>
      <c r="I296" s="338"/>
      <c r="J296" s="34"/>
      <c r="K296" s="34"/>
      <c r="L296" s="34"/>
    </row>
    <row r="297" spans="2:12" ht="15.75" customHeight="1">
      <c r="B297" s="68"/>
      <c r="C297" s="42"/>
      <c r="D297" s="43" t="s">
        <v>97</v>
      </c>
      <c r="E297" s="26" t="s">
        <v>98</v>
      </c>
      <c r="F297" s="299">
        <v>14247</v>
      </c>
      <c r="G297" s="341"/>
      <c r="H297" s="323">
        <f t="shared" si="17"/>
        <v>14247</v>
      </c>
      <c r="I297" s="338"/>
      <c r="J297" s="34"/>
      <c r="K297" s="34"/>
      <c r="L297" s="34"/>
    </row>
    <row r="298" spans="2:12" ht="15.75" customHeight="1">
      <c r="B298" s="68"/>
      <c r="C298" s="42"/>
      <c r="D298" s="42">
        <v>4170</v>
      </c>
      <c r="E298" s="26" t="s">
        <v>58</v>
      </c>
      <c r="F298" s="299">
        <v>14160</v>
      </c>
      <c r="G298" s="341"/>
      <c r="H298" s="323">
        <f t="shared" si="17"/>
        <v>14160</v>
      </c>
      <c r="I298" s="338"/>
      <c r="J298" s="34"/>
      <c r="K298" s="34"/>
      <c r="L298" s="34"/>
    </row>
    <row r="299" spans="2:12" ht="15.75" customHeight="1">
      <c r="B299" s="68"/>
      <c r="C299" s="42"/>
      <c r="D299" s="43" t="s">
        <v>80</v>
      </c>
      <c r="E299" s="26" t="s">
        <v>55</v>
      </c>
      <c r="F299" s="299">
        <v>38328</v>
      </c>
      <c r="G299" s="341"/>
      <c r="H299" s="323">
        <f t="shared" si="17"/>
        <v>38328</v>
      </c>
      <c r="I299" s="342"/>
      <c r="J299" s="34"/>
      <c r="K299" s="34"/>
      <c r="L299" s="34"/>
    </row>
    <row r="300" spans="2:12" ht="15.75" customHeight="1">
      <c r="B300" s="68"/>
      <c r="C300" s="42"/>
      <c r="D300" s="43" t="s">
        <v>104</v>
      </c>
      <c r="E300" s="26" t="s">
        <v>59</v>
      </c>
      <c r="F300" s="299">
        <v>15255</v>
      </c>
      <c r="G300" s="341"/>
      <c r="H300" s="323">
        <f t="shared" si="17"/>
        <v>15255</v>
      </c>
      <c r="I300" s="338"/>
      <c r="J300" s="34"/>
      <c r="K300" s="34"/>
      <c r="L300" s="34"/>
    </row>
    <row r="301" spans="2:12" ht="15.75" customHeight="1">
      <c r="B301" s="68"/>
      <c r="C301" s="42"/>
      <c r="D301" s="43" t="s">
        <v>105</v>
      </c>
      <c r="E301" s="26" t="s">
        <v>60</v>
      </c>
      <c r="F301" s="299">
        <v>4000</v>
      </c>
      <c r="G301" s="341"/>
      <c r="H301" s="323">
        <f t="shared" si="17"/>
        <v>4000</v>
      </c>
      <c r="I301" s="338"/>
      <c r="J301" s="34"/>
      <c r="K301" s="34"/>
      <c r="L301" s="34"/>
    </row>
    <row r="302" spans="2:12" ht="15.75" customHeight="1">
      <c r="B302" s="68"/>
      <c r="C302" s="42"/>
      <c r="D302" s="42" t="s">
        <v>131</v>
      </c>
      <c r="E302" s="26" t="s">
        <v>61</v>
      </c>
      <c r="F302" s="299">
        <v>2000</v>
      </c>
      <c r="G302" s="341"/>
      <c r="H302" s="323">
        <f t="shared" si="17"/>
        <v>2000</v>
      </c>
      <c r="I302" s="338"/>
      <c r="J302" s="34"/>
      <c r="K302" s="34"/>
      <c r="L302" s="34"/>
    </row>
    <row r="303" spans="2:12" ht="15.75" customHeight="1">
      <c r="B303" s="68"/>
      <c r="C303" s="42"/>
      <c r="D303" s="43" t="s">
        <v>53</v>
      </c>
      <c r="E303" s="26" t="s">
        <v>54</v>
      </c>
      <c r="F303" s="299">
        <v>29377</v>
      </c>
      <c r="G303" s="341"/>
      <c r="H303" s="323">
        <f t="shared" si="17"/>
        <v>29377</v>
      </c>
      <c r="I303" s="338"/>
      <c r="J303" s="34"/>
      <c r="K303" s="34"/>
      <c r="L303" s="34"/>
    </row>
    <row r="304" spans="2:12" ht="15.75" customHeight="1">
      <c r="B304" s="68"/>
      <c r="C304" s="42"/>
      <c r="D304" s="51">
        <v>4360</v>
      </c>
      <c r="E304" s="26" t="s">
        <v>254</v>
      </c>
      <c r="F304" s="299">
        <v>4695</v>
      </c>
      <c r="G304" s="341"/>
      <c r="H304" s="323">
        <f t="shared" si="17"/>
        <v>4695</v>
      </c>
      <c r="I304" s="338"/>
      <c r="J304" s="34"/>
      <c r="K304" s="34"/>
      <c r="L304" s="34"/>
    </row>
    <row r="305" spans="2:12" ht="24">
      <c r="B305" s="68"/>
      <c r="C305" s="42"/>
      <c r="D305" s="51">
        <v>4400</v>
      </c>
      <c r="E305" s="78" t="s">
        <v>212</v>
      </c>
      <c r="F305" s="299">
        <v>28800</v>
      </c>
      <c r="G305" s="341"/>
      <c r="H305" s="323">
        <f t="shared" si="17"/>
        <v>28800</v>
      </c>
      <c r="I305" s="338"/>
      <c r="J305" s="34"/>
      <c r="K305" s="34"/>
      <c r="L305" s="34"/>
    </row>
    <row r="306" spans="2:12" ht="15.75" customHeight="1">
      <c r="B306" s="68"/>
      <c r="C306" s="42"/>
      <c r="D306" s="43" t="s">
        <v>100</v>
      </c>
      <c r="E306" s="26" t="s">
        <v>62</v>
      </c>
      <c r="F306" s="299">
        <v>1000</v>
      </c>
      <c r="G306" s="341"/>
      <c r="H306" s="323">
        <f t="shared" si="17"/>
        <v>1000</v>
      </c>
      <c r="I306" s="338"/>
      <c r="J306" s="34"/>
      <c r="K306" s="34"/>
      <c r="L306" s="34"/>
    </row>
    <row r="307" spans="2:12" ht="15.75" customHeight="1">
      <c r="B307" s="68"/>
      <c r="C307" s="42"/>
      <c r="D307" s="43" t="s">
        <v>85</v>
      </c>
      <c r="E307" s="26" t="s">
        <v>63</v>
      </c>
      <c r="F307" s="299">
        <v>1525</v>
      </c>
      <c r="G307" s="341"/>
      <c r="H307" s="323">
        <f t="shared" si="17"/>
        <v>1525</v>
      </c>
      <c r="I307" s="338"/>
      <c r="J307" s="34"/>
      <c r="K307" s="34"/>
      <c r="L307" s="34"/>
    </row>
    <row r="308" spans="2:12" ht="15.75" customHeight="1">
      <c r="B308" s="68"/>
      <c r="C308" s="42"/>
      <c r="D308" s="43" t="s">
        <v>106</v>
      </c>
      <c r="E308" s="26" t="s">
        <v>107</v>
      </c>
      <c r="F308" s="299">
        <v>13178</v>
      </c>
      <c r="G308" s="341"/>
      <c r="H308" s="323">
        <f t="shared" si="17"/>
        <v>13178</v>
      </c>
      <c r="I308" s="342"/>
      <c r="J308" s="34"/>
      <c r="K308" s="34"/>
      <c r="L308" s="34"/>
    </row>
    <row r="309" spans="2:12" ht="15.75" customHeight="1">
      <c r="B309" s="68"/>
      <c r="C309" s="42"/>
      <c r="D309" s="51">
        <v>4700</v>
      </c>
      <c r="E309" s="26" t="s">
        <v>108</v>
      </c>
      <c r="F309" s="299">
        <v>2562</v>
      </c>
      <c r="G309" s="341"/>
      <c r="H309" s="323">
        <f t="shared" si="17"/>
        <v>2562</v>
      </c>
      <c r="I309" s="338"/>
      <c r="J309" s="34"/>
      <c r="K309" s="34"/>
      <c r="L309" s="34"/>
    </row>
    <row r="310" spans="2:12" ht="19.5" customHeight="1">
      <c r="B310" s="69"/>
      <c r="C310" s="145" t="s">
        <v>136</v>
      </c>
      <c r="D310" s="144"/>
      <c r="E310" s="116" t="s">
        <v>183</v>
      </c>
      <c r="F310" s="236">
        <f>SUM(F311:F312)</f>
        <v>80674</v>
      </c>
      <c r="G310" s="236">
        <f>SUM(G311:G312)</f>
        <v>0</v>
      </c>
      <c r="H310" s="236">
        <f>SUM(H311:H312)</f>
        <v>80674</v>
      </c>
      <c r="I310" s="338"/>
      <c r="J310" s="34"/>
      <c r="K310" s="34"/>
      <c r="L310" s="34"/>
    </row>
    <row r="311" spans="2:12" ht="15.75" customHeight="1">
      <c r="B311" s="68"/>
      <c r="C311" s="42"/>
      <c r="D311" s="43" t="s">
        <v>95</v>
      </c>
      <c r="E311" s="26" t="s">
        <v>96</v>
      </c>
      <c r="F311" s="299">
        <v>12332</v>
      </c>
      <c r="G311" s="27"/>
      <c r="H311" s="323">
        <f>F311+G311</f>
        <v>12332</v>
      </c>
      <c r="I311" s="338"/>
      <c r="J311" s="34"/>
      <c r="K311" s="34"/>
      <c r="L311" s="34"/>
    </row>
    <row r="312" spans="2:12" ht="15.75" customHeight="1">
      <c r="B312" s="68"/>
      <c r="C312" s="42"/>
      <c r="D312" s="42">
        <v>4170</v>
      </c>
      <c r="E312" s="26" t="s">
        <v>58</v>
      </c>
      <c r="F312" s="299">
        <v>68342</v>
      </c>
      <c r="G312" s="27"/>
      <c r="H312" s="323">
        <f>F312+G312</f>
        <v>68342</v>
      </c>
      <c r="I312" s="338"/>
      <c r="J312" s="34"/>
      <c r="K312" s="34"/>
      <c r="L312" s="34"/>
    </row>
    <row r="313" spans="2:12" ht="15.75" customHeight="1">
      <c r="B313" s="68"/>
      <c r="C313" s="145" t="s">
        <v>302</v>
      </c>
      <c r="D313" s="144"/>
      <c r="E313" s="190" t="s">
        <v>307</v>
      </c>
      <c r="F313" s="236">
        <f>F314</f>
        <v>47228</v>
      </c>
      <c r="G313" s="236">
        <f>G314</f>
        <v>0</v>
      </c>
      <c r="H313" s="236">
        <f>H314</f>
        <v>47228</v>
      </c>
      <c r="I313" s="338"/>
      <c r="J313" s="34"/>
      <c r="K313" s="34"/>
      <c r="L313" s="34"/>
    </row>
    <row r="314" spans="2:12" ht="15.75" customHeight="1">
      <c r="B314" s="68"/>
      <c r="C314" s="42"/>
      <c r="D314" s="42" t="s">
        <v>130</v>
      </c>
      <c r="E314" s="26" t="s">
        <v>350</v>
      </c>
      <c r="F314" s="299">
        <v>47228</v>
      </c>
      <c r="G314" s="341"/>
      <c r="H314" s="323">
        <f>F314+G314</f>
        <v>47228</v>
      </c>
      <c r="I314" s="342"/>
      <c r="J314" s="34"/>
      <c r="K314" s="34"/>
      <c r="L314" s="34"/>
    </row>
    <row r="315" spans="2:12" ht="15.75" customHeight="1">
      <c r="B315" s="69"/>
      <c r="C315" s="145" t="s">
        <v>137</v>
      </c>
      <c r="D315" s="145"/>
      <c r="E315" s="116" t="s">
        <v>41</v>
      </c>
      <c r="F315" s="236">
        <f>SUM(F316:F317)</f>
        <v>6800</v>
      </c>
      <c r="G315" s="236">
        <f>SUM(G316:G317)</f>
        <v>0</v>
      </c>
      <c r="H315" s="236">
        <f>SUM(H316:H317)</f>
        <v>6800</v>
      </c>
      <c r="I315" s="338"/>
      <c r="J315" s="34"/>
      <c r="K315" s="34"/>
      <c r="L315" s="34"/>
    </row>
    <row r="316" spans="2:12" ht="15.75" customHeight="1">
      <c r="B316" s="69"/>
      <c r="C316" s="145"/>
      <c r="D316" s="43" t="s">
        <v>130</v>
      </c>
      <c r="E316" s="26" t="s">
        <v>134</v>
      </c>
      <c r="F316" s="299">
        <v>6300</v>
      </c>
      <c r="G316" s="27"/>
      <c r="H316" s="323">
        <f>F316+G316</f>
        <v>6300</v>
      </c>
      <c r="I316" s="338"/>
      <c r="J316" s="34"/>
      <c r="K316" s="34"/>
      <c r="L316" s="34"/>
    </row>
    <row r="317" spans="2:12" ht="15.75" customHeight="1" thickBot="1">
      <c r="B317" s="70"/>
      <c r="C317" s="45"/>
      <c r="D317" s="46" t="s">
        <v>80</v>
      </c>
      <c r="E317" s="19" t="s">
        <v>55</v>
      </c>
      <c r="F317" s="300">
        <v>500</v>
      </c>
      <c r="G317" s="327"/>
      <c r="H317" s="328">
        <f>F317+G317</f>
        <v>500</v>
      </c>
      <c r="I317" s="339"/>
      <c r="J317" s="34"/>
      <c r="K317" s="34"/>
      <c r="L317" s="34"/>
    </row>
    <row r="318" spans="2:12" ht="26.25" customHeight="1" thickBot="1">
      <c r="B318" s="135" t="s">
        <v>138</v>
      </c>
      <c r="C318" s="136"/>
      <c r="D318" s="136"/>
      <c r="E318" s="137" t="s">
        <v>139</v>
      </c>
      <c r="F318" s="315">
        <f>F319+F326</f>
        <v>107304</v>
      </c>
      <c r="G318" s="315">
        <f>G319+G326</f>
        <v>0</v>
      </c>
      <c r="H318" s="315">
        <f>H319+H326</f>
        <v>107304</v>
      </c>
      <c r="I318" s="326"/>
      <c r="J318" s="34"/>
      <c r="K318" s="34"/>
      <c r="L318" s="34"/>
    </row>
    <row r="319" spans="2:12" ht="24.75" customHeight="1">
      <c r="B319" s="184"/>
      <c r="C319" s="332">
        <v>85311</v>
      </c>
      <c r="D319" s="333"/>
      <c r="E319" s="169" t="s">
        <v>223</v>
      </c>
      <c r="F319" s="266">
        <f>SUM(F320:F325)</f>
        <v>100304</v>
      </c>
      <c r="G319" s="266">
        <f>SUM(G320:G325)</f>
        <v>0</v>
      </c>
      <c r="H319" s="266">
        <f>SUM(H320:H325)</f>
        <v>100304</v>
      </c>
      <c r="I319" s="337"/>
      <c r="J319" s="34"/>
      <c r="K319" s="34"/>
      <c r="L319" s="34"/>
    </row>
    <row r="320" spans="2:12" ht="15.75" customHeight="1">
      <c r="B320" s="184"/>
      <c r="C320" s="168"/>
      <c r="D320" s="43" t="s">
        <v>93</v>
      </c>
      <c r="E320" s="26" t="s">
        <v>94</v>
      </c>
      <c r="F320" s="308">
        <v>31638</v>
      </c>
      <c r="G320" s="27"/>
      <c r="H320" s="323">
        <f aca="true" t="shared" si="18" ref="H320:H325">F320+G320</f>
        <v>31638</v>
      </c>
      <c r="I320" s="338"/>
      <c r="J320" s="34"/>
      <c r="K320" s="34"/>
      <c r="L320" s="34"/>
    </row>
    <row r="321" spans="2:12" ht="15.75" customHeight="1">
      <c r="B321" s="184"/>
      <c r="C321" s="168"/>
      <c r="D321" s="43" t="s">
        <v>103</v>
      </c>
      <c r="E321" s="26" t="s">
        <v>57</v>
      </c>
      <c r="F321" s="308">
        <v>19165</v>
      </c>
      <c r="G321" s="27"/>
      <c r="H321" s="323">
        <f t="shared" si="18"/>
        <v>19165</v>
      </c>
      <c r="I321" s="338"/>
      <c r="J321" s="34"/>
      <c r="K321" s="34"/>
      <c r="L321" s="34"/>
    </row>
    <row r="322" spans="2:12" ht="15.75" customHeight="1">
      <c r="B322" s="184"/>
      <c r="C322" s="168"/>
      <c r="D322" s="43" t="s">
        <v>95</v>
      </c>
      <c r="E322" s="26" t="s">
        <v>96</v>
      </c>
      <c r="F322" s="308">
        <v>10796</v>
      </c>
      <c r="G322" s="27"/>
      <c r="H322" s="323">
        <f t="shared" si="18"/>
        <v>10796</v>
      </c>
      <c r="I322" s="338"/>
      <c r="J322" s="34"/>
      <c r="K322" s="34"/>
      <c r="L322" s="34"/>
    </row>
    <row r="323" spans="2:12" ht="15.75" customHeight="1">
      <c r="B323" s="184"/>
      <c r="C323" s="168"/>
      <c r="D323" s="43" t="s">
        <v>97</v>
      </c>
      <c r="E323" s="26" t="s">
        <v>98</v>
      </c>
      <c r="F323" s="308">
        <v>1539</v>
      </c>
      <c r="G323" s="27"/>
      <c r="H323" s="323">
        <f t="shared" si="18"/>
        <v>1539</v>
      </c>
      <c r="I323" s="338"/>
      <c r="J323" s="34"/>
      <c r="K323" s="34"/>
      <c r="L323" s="34"/>
    </row>
    <row r="324" spans="2:12" ht="15.75" customHeight="1">
      <c r="B324" s="166"/>
      <c r="C324" s="168"/>
      <c r="D324" s="42">
        <v>4170</v>
      </c>
      <c r="E324" s="26" t="s">
        <v>58</v>
      </c>
      <c r="F324" s="299">
        <v>11883</v>
      </c>
      <c r="G324" s="27"/>
      <c r="H324" s="323">
        <f t="shared" si="18"/>
        <v>11883</v>
      </c>
      <c r="I324" s="338"/>
      <c r="J324" s="34"/>
      <c r="K324" s="34"/>
      <c r="L324" s="34"/>
    </row>
    <row r="325" spans="2:12" ht="15.75" customHeight="1">
      <c r="B325" s="166"/>
      <c r="C325" s="167"/>
      <c r="D325" s="43" t="s">
        <v>53</v>
      </c>
      <c r="E325" s="26" t="s">
        <v>54</v>
      </c>
      <c r="F325" s="299">
        <v>25283</v>
      </c>
      <c r="G325" s="341"/>
      <c r="H325" s="323">
        <f t="shared" si="18"/>
        <v>25283</v>
      </c>
      <c r="I325" s="342"/>
      <c r="J325" s="34"/>
      <c r="K325" s="34"/>
      <c r="L325" s="34"/>
    </row>
    <row r="326" spans="2:12" ht="15" customHeight="1">
      <c r="B326" s="103"/>
      <c r="C326" s="118" t="s">
        <v>140</v>
      </c>
      <c r="D326" s="118"/>
      <c r="E326" s="120" t="s">
        <v>41</v>
      </c>
      <c r="F326" s="266">
        <f>SUM(F327:F327)</f>
        <v>7000</v>
      </c>
      <c r="G326" s="266">
        <f>SUM(G327:G327)</f>
        <v>0</v>
      </c>
      <c r="H326" s="266">
        <f>SUM(H327:H327)</f>
        <v>7000</v>
      </c>
      <c r="I326" s="338"/>
      <c r="J326" s="34"/>
      <c r="K326" s="34"/>
      <c r="L326" s="34"/>
    </row>
    <row r="327" spans="2:12" ht="38.25" customHeight="1" thickBot="1">
      <c r="B327" s="70"/>
      <c r="C327" s="45"/>
      <c r="D327" s="88" t="s">
        <v>215</v>
      </c>
      <c r="E327" s="19" t="s">
        <v>216</v>
      </c>
      <c r="F327" s="300">
        <v>7000</v>
      </c>
      <c r="G327" s="327"/>
      <c r="H327" s="328">
        <f>F327+G327</f>
        <v>7000</v>
      </c>
      <c r="I327" s="339"/>
      <c r="J327" s="34"/>
      <c r="K327" s="34"/>
      <c r="L327" s="34"/>
    </row>
    <row r="328" spans="2:12" ht="18.75" customHeight="1" thickBot="1">
      <c r="B328" s="133" t="s">
        <v>141</v>
      </c>
      <c r="C328" s="129"/>
      <c r="D328" s="129"/>
      <c r="E328" s="130" t="s">
        <v>142</v>
      </c>
      <c r="F328" s="235">
        <f>F329+F337+F339</f>
        <v>192684</v>
      </c>
      <c r="G328" s="235">
        <f>G329+G337+G339</f>
        <v>0</v>
      </c>
      <c r="H328" s="235">
        <f>H329+H337+H339</f>
        <v>192684</v>
      </c>
      <c r="I328" s="326"/>
      <c r="J328" s="34"/>
      <c r="K328" s="34"/>
      <c r="L328" s="34"/>
    </row>
    <row r="329" spans="2:12" ht="15.75" customHeight="1">
      <c r="B329" s="67"/>
      <c r="C329" s="118" t="s">
        <v>143</v>
      </c>
      <c r="D329" s="119"/>
      <c r="E329" s="120" t="s">
        <v>184</v>
      </c>
      <c r="F329" s="266">
        <f>SUM(F330:F336)</f>
        <v>145400</v>
      </c>
      <c r="G329" s="266">
        <f>SUM(G330:G336)</f>
        <v>0</v>
      </c>
      <c r="H329" s="266">
        <f>SUM(H330:H336)</f>
        <v>145400</v>
      </c>
      <c r="I329" s="337"/>
      <c r="J329" s="34"/>
      <c r="K329" s="34"/>
      <c r="L329" s="34"/>
    </row>
    <row r="330" spans="2:12" ht="15.75" customHeight="1">
      <c r="B330" s="68"/>
      <c r="C330" s="42"/>
      <c r="D330" s="43" t="s">
        <v>56</v>
      </c>
      <c r="E330" s="26" t="s">
        <v>208</v>
      </c>
      <c r="F330" s="299">
        <v>7600</v>
      </c>
      <c r="G330" s="27"/>
      <c r="H330" s="323">
        <f aca="true" t="shared" si="19" ref="H330:H338">F330+G330</f>
        <v>7600</v>
      </c>
      <c r="I330" s="338"/>
      <c r="J330" s="34"/>
      <c r="K330" s="34"/>
      <c r="L330" s="34"/>
    </row>
    <row r="331" spans="2:12" ht="15.75" customHeight="1">
      <c r="B331" s="68"/>
      <c r="C331" s="42"/>
      <c r="D331" s="43" t="s">
        <v>93</v>
      </c>
      <c r="E331" s="26" t="s">
        <v>94</v>
      </c>
      <c r="F331" s="299">
        <v>99600</v>
      </c>
      <c r="G331" s="27"/>
      <c r="H331" s="323">
        <f t="shared" si="19"/>
        <v>99600</v>
      </c>
      <c r="I331" s="338"/>
      <c r="J331" s="34"/>
      <c r="K331" s="34"/>
      <c r="L331" s="34"/>
    </row>
    <row r="332" spans="2:12" ht="15.75" customHeight="1">
      <c r="B332" s="68"/>
      <c r="C332" s="42"/>
      <c r="D332" s="43" t="s">
        <v>103</v>
      </c>
      <c r="E332" s="26" t="s">
        <v>57</v>
      </c>
      <c r="F332" s="299">
        <v>8400</v>
      </c>
      <c r="G332" s="27"/>
      <c r="H332" s="323">
        <f t="shared" si="19"/>
        <v>8400</v>
      </c>
      <c r="I332" s="338"/>
      <c r="J332" s="34"/>
      <c r="K332" s="34"/>
      <c r="L332" s="34"/>
    </row>
    <row r="333" spans="2:12" ht="15.75" customHeight="1">
      <c r="B333" s="68"/>
      <c r="C333" s="42"/>
      <c r="D333" s="43" t="s">
        <v>95</v>
      </c>
      <c r="E333" s="26" t="s">
        <v>96</v>
      </c>
      <c r="F333" s="299">
        <v>20200</v>
      </c>
      <c r="G333" s="27"/>
      <c r="H333" s="323">
        <f t="shared" si="19"/>
        <v>20200</v>
      </c>
      <c r="I333" s="338"/>
      <c r="J333" s="34"/>
      <c r="K333" s="34"/>
      <c r="L333" s="34"/>
    </row>
    <row r="334" spans="2:12" ht="15.75" customHeight="1">
      <c r="B334" s="68"/>
      <c r="C334" s="42"/>
      <c r="D334" s="43" t="s">
        <v>97</v>
      </c>
      <c r="E334" s="26" t="s">
        <v>98</v>
      </c>
      <c r="F334" s="299">
        <v>2800</v>
      </c>
      <c r="G334" s="27"/>
      <c r="H334" s="323">
        <f t="shared" si="19"/>
        <v>2800</v>
      </c>
      <c r="I334" s="338"/>
      <c r="J334" s="34"/>
      <c r="K334" s="34"/>
      <c r="L334" s="34"/>
    </row>
    <row r="335" spans="2:12" ht="15.75" customHeight="1">
      <c r="B335" s="68"/>
      <c r="C335" s="42"/>
      <c r="D335" s="42" t="s">
        <v>131</v>
      </c>
      <c r="E335" s="26" t="s">
        <v>61</v>
      </c>
      <c r="F335" s="299">
        <v>800</v>
      </c>
      <c r="G335" s="27"/>
      <c r="H335" s="323">
        <f t="shared" si="19"/>
        <v>800</v>
      </c>
      <c r="I335" s="338"/>
      <c r="J335" s="34"/>
      <c r="K335" s="34"/>
      <c r="L335" s="34"/>
    </row>
    <row r="336" spans="2:12" ht="15.75" customHeight="1">
      <c r="B336" s="68"/>
      <c r="C336" s="42"/>
      <c r="D336" s="43" t="s">
        <v>106</v>
      </c>
      <c r="E336" s="26" t="s">
        <v>107</v>
      </c>
      <c r="F336" s="299">
        <v>6000</v>
      </c>
      <c r="G336" s="27"/>
      <c r="H336" s="323">
        <f t="shared" si="19"/>
        <v>6000</v>
      </c>
      <c r="I336" s="338"/>
      <c r="J336" s="34"/>
      <c r="K336" s="34"/>
      <c r="L336" s="34"/>
    </row>
    <row r="337" spans="2:12" ht="15.75" customHeight="1">
      <c r="B337" s="68"/>
      <c r="C337" s="145" t="s">
        <v>369</v>
      </c>
      <c r="D337" s="144"/>
      <c r="E337" s="190" t="s">
        <v>373</v>
      </c>
      <c r="F337" s="236">
        <f>F338</f>
        <v>17284</v>
      </c>
      <c r="G337" s="236">
        <f>G338</f>
        <v>0</v>
      </c>
      <c r="H337" s="236">
        <f>H338</f>
        <v>17284</v>
      </c>
      <c r="I337" s="338"/>
      <c r="J337" s="34"/>
      <c r="K337" s="34"/>
      <c r="L337" s="34"/>
    </row>
    <row r="338" spans="2:12" ht="15.75" customHeight="1">
      <c r="B338" s="68"/>
      <c r="C338" s="145"/>
      <c r="D338" s="388">
        <v>3240</v>
      </c>
      <c r="E338" s="26" t="s">
        <v>259</v>
      </c>
      <c r="F338" s="299">
        <v>17284</v>
      </c>
      <c r="G338" s="292"/>
      <c r="H338" s="323">
        <f t="shared" si="19"/>
        <v>17284</v>
      </c>
      <c r="I338" s="342"/>
      <c r="J338" s="34"/>
      <c r="K338" s="34"/>
      <c r="L338" s="34"/>
    </row>
    <row r="339" spans="2:12" ht="21" customHeight="1">
      <c r="B339" s="68"/>
      <c r="C339" s="145" t="s">
        <v>308</v>
      </c>
      <c r="D339" s="144"/>
      <c r="E339" s="190" t="s">
        <v>309</v>
      </c>
      <c r="F339" s="236">
        <f>F340</f>
        <v>30000</v>
      </c>
      <c r="G339" s="236">
        <f>G340</f>
        <v>0</v>
      </c>
      <c r="H339" s="236">
        <f>H340</f>
        <v>30000</v>
      </c>
      <c r="I339" s="338"/>
      <c r="J339" s="34"/>
      <c r="K339" s="34"/>
      <c r="L339" s="34"/>
    </row>
    <row r="340" spans="2:12" ht="15.75" customHeight="1" thickBot="1">
      <c r="B340" s="71"/>
      <c r="C340" s="47"/>
      <c r="D340" s="210">
        <v>3240</v>
      </c>
      <c r="E340" s="48" t="s">
        <v>259</v>
      </c>
      <c r="F340" s="301">
        <v>30000</v>
      </c>
      <c r="G340" s="327"/>
      <c r="H340" s="328">
        <f>F340+G340</f>
        <v>30000</v>
      </c>
      <c r="I340" s="339"/>
      <c r="J340" s="34"/>
      <c r="K340" s="34"/>
      <c r="L340" s="34"/>
    </row>
    <row r="341" spans="2:12" ht="15.75" customHeight="1" thickBot="1">
      <c r="B341" s="124">
        <v>855</v>
      </c>
      <c r="C341" s="122"/>
      <c r="D341" s="122"/>
      <c r="E341" s="201" t="s">
        <v>278</v>
      </c>
      <c r="F341" s="315">
        <f>F342+F362+F381+F383+F389+F391</f>
        <v>14303958</v>
      </c>
      <c r="G341" s="315">
        <f>G342+G362+G381+G383+G389+G391</f>
        <v>5000</v>
      </c>
      <c r="H341" s="315">
        <f>H342+H362+H381+H383+H389+H391</f>
        <v>14308958</v>
      </c>
      <c r="I341" s="326"/>
      <c r="J341" s="34"/>
      <c r="K341" s="34"/>
      <c r="L341" s="34"/>
    </row>
    <row r="342" spans="2:12" ht="15.75" customHeight="1">
      <c r="B342" s="103"/>
      <c r="C342" s="118" t="s">
        <v>281</v>
      </c>
      <c r="D342" s="172"/>
      <c r="E342" s="195" t="s">
        <v>279</v>
      </c>
      <c r="F342" s="266">
        <f>SUM(F343:F361)</f>
        <v>10390620</v>
      </c>
      <c r="G342" s="266">
        <f>SUM(G343:G361)</f>
        <v>0</v>
      </c>
      <c r="H342" s="266">
        <f>SUM(H343:H361)</f>
        <v>10390620</v>
      </c>
      <c r="I342" s="337"/>
      <c r="J342" s="34"/>
      <c r="K342" s="34"/>
      <c r="L342" s="34"/>
    </row>
    <row r="343" spans="2:12" ht="36">
      <c r="B343" s="68"/>
      <c r="C343" s="145"/>
      <c r="D343" s="15">
        <v>2910</v>
      </c>
      <c r="E343" s="78" t="s">
        <v>327</v>
      </c>
      <c r="F343" s="299">
        <v>5000</v>
      </c>
      <c r="G343" s="341"/>
      <c r="H343" s="323">
        <f aca="true" t="shared" si="20" ref="H343:H361">F343+G343</f>
        <v>5000</v>
      </c>
      <c r="I343" s="338"/>
      <c r="J343" s="34"/>
      <c r="K343" s="34"/>
      <c r="L343" s="34"/>
    </row>
    <row r="344" spans="2:12" ht="15.75" customHeight="1">
      <c r="B344" s="103"/>
      <c r="C344" s="118"/>
      <c r="D344" s="43" t="s">
        <v>56</v>
      </c>
      <c r="E344" s="26" t="s">
        <v>295</v>
      </c>
      <c r="F344" s="308">
        <v>400</v>
      </c>
      <c r="G344" s="341"/>
      <c r="H344" s="323">
        <f t="shared" si="20"/>
        <v>400</v>
      </c>
      <c r="I344" s="338"/>
      <c r="J344" s="34"/>
      <c r="K344" s="34"/>
      <c r="L344" s="34"/>
    </row>
    <row r="345" spans="2:12" ht="15.75" customHeight="1">
      <c r="B345" s="68"/>
      <c r="C345" s="145"/>
      <c r="D345" s="42" t="s">
        <v>130</v>
      </c>
      <c r="E345" s="26" t="s">
        <v>283</v>
      </c>
      <c r="F345" s="299">
        <v>10294354</v>
      </c>
      <c r="G345" s="341"/>
      <c r="H345" s="323">
        <f t="shared" si="20"/>
        <v>10294354</v>
      </c>
      <c r="I345" s="342"/>
      <c r="J345" s="34"/>
      <c r="K345" s="34"/>
      <c r="L345" s="34"/>
    </row>
    <row r="346" spans="2:12" ht="15.75" customHeight="1">
      <c r="B346" s="68"/>
      <c r="C346" s="145"/>
      <c r="D346" s="42" t="s">
        <v>93</v>
      </c>
      <c r="E346" s="26" t="s">
        <v>284</v>
      </c>
      <c r="F346" s="299">
        <v>58000</v>
      </c>
      <c r="G346" s="341"/>
      <c r="H346" s="323">
        <f t="shared" si="20"/>
        <v>58000</v>
      </c>
      <c r="I346" s="338"/>
      <c r="J346" s="34"/>
      <c r="K346" s="34"/>
      <c r="L346" s="34"/>
    </row>
    <row r="347" spans="2:12" ht="15.75" customHeight="1">
      <c r="B347" s="68"/>
      <c r="C347" s="145"/>
      <c r="D347" s="43" t="s">
        <v>103</v>
      </c>
      <c r="E347" s="26" t="s">
        <v>296</v>
      </c>
      <c r="F347" s="299">
        <v>2800</v>
      </c>
      <c r="G347" s="341"/>
      <c r="H347" s="323">
        <f t="shared" si="20"/>
        <v>2800</v>
      </c>
      <c r="I347" s="338"/>
      <c r="J347" s="34"/>
      <c r="K347" s="34"/>
      <c r="L347" s="34"/>
    </row>
    <row r="348" spans="2:12" ht="15.75" customHeight="1">
      <c r="B348" s="68"/>
      <c r="C348" s="145"/>
      <c r="D348" s="42" t="s">
        <v>95</v>
      </c>
      <c r="E348" s="26" t="s">
        <v>285</v>
      </c>
      <c r="F348" s="299">
        <v>11000</v>
      </c>
      <c r="G348" s="341"/>
      <c r="H348" s="323">
        <f t="shared" si="20"/>
        <v>11000</v>
      </c>
      <c r="I348" s="338"/>
      <c r="J348" s="34"/>
      <c r="K348" s="34"/>
      <c r="L348" s="34"/>
    </row>
    <row r="349" spans="2:12" ht="15.75" customHeight="1">
      <c r="B349" s="68"/>
      <c r="C349" s="145"/>
      <c r="D349" s="43" t="s">
        <v>97</v>
      </c>
      <c r="E349" s="26" t="s">
        <v>286</v>
      </c>
      <c r="F349" s="299">
        <v>1500</v>
      </c>
      <c r="G349" s="341"/>
      <c r="H349" s="323">
        <f t="shared" si="20"/>
        <v>1500</v>
      </c>
      <c r="I349" s="338"/>
      <c r="J349" s="34"/>
      <c r="K349" s="34"/>
      <c r="L349" s="34"/>
    </row>
    <row r="350" spans="2:12" ht="15.75" customHeight="1">
      <c r="B350" s="68"/>
      <c r="C350" s="145"/>
      <c r="D350" s="42" t="s">
        <v>80</v>
      </c>
      <c r="E350" s="26" t="s">
        <v>287</v>
      </c>
      <c r="F350" s="299">
        <v>2721</v>
      </c>
      <c r="G350" s="341"/>
      <c r="H350" s="323">
        <f t="shared" si="20"/>
        <v>2721</v>
      </c>
      <c r="I350" s="342"/>
      <c r="J350" s="34"/>
      <c r="K350" s="34"/>
      <c r="L350" s="34"/>
    </row>
    <row r="351" spans="2:12" ht="15.75" customHeight="1">
      <c r="B351" s="68"/>
      <c r="C351" s="145"/>
      <c r="D351" s="43" t="s">
        <v>104</v>
      </c>
      <c r="E351" s="26" t="s">
        <v>288</v>
      </c>
      <c r="F351" s="299">
        <v>1377</v>
      </c>
      <c r="G351" s="341"/>
      <c r="H351" s="323">
        <f t="shared" si="20"/>
        <v>1377</v>
      </c>
      <c r="I351" s="338"/>
      <c r="J351" s="34"/>
      <c r="K351" s="34"/>
      <c r="L351" s="34"/>
    </row>
    <row r="352" spans="2:12" ht="15.75" customHeight="1">
      <c r="B352" s="68"/>
      <c r="C352" s="145"/>
      <c r="D352" s="43" t="s">
        <v>105</v>
      </c>
      <c r="E352" s="26" t="s">
        <v>289</v>
      </c>
      <c r="F352" s="299">
        <v>1041</v>
      </c>
      <c r="G352" s="341"/>
      <c r="H352" s="323">
        <f t="shared" si="20"/>
        <v>1041</v>
      </c>
      <c r="I352" s="338"/>
      <c r="J352" s="34"/>
      <c r="K352" s="34"/>
      <c r="L352" s="34"/>
    </row>
    <row r="353" spans="2:12" ht="15.75" customHeight="1">
      <c r="B353" s="68"/>
      <c r="C353" s="145"/>
      <c r="D353" s="42" t="s">
        <v>131</v>
      </c>
      <c r="E353" s="26" t="s">
        <v>298</v>
      </c>
      <c r="F353" s="299">
        <v>100</v>
      </c>
      <c r="G353" s="341"/>
      <c r="H353" s="323">
        <f t="shared" si="20"/>
        <v>100</v>
      </c>
      <c r="I353" s="338"/>
      <c r="J353" s="34"/>
      <c r="K353" s="34"/>
      <c r="L353" s="34"/>
    </row>
    <row r="354" spans="2:12" ht="15.75" customHeight="1">
      <c r="B354" s="68"/>
      <c r="C354" s="145"/>
      <c r="D354" s="42" t="s">
        <v>53</v>
      </c>
      <c r="E354" s="26" t="s">
        <v>290</v>
      </c>
      <c r="F354" s="299">
        <v>5964</v>
      </c>
      <c r="G354" s="341"/>
      <c r="H354" s="323">
        <f t="shared" si="20"/>
        <v>5964</v>
      </c>
      <c r="I354" s="342"/>
      <c r="J354" s="34"/>
      <c r="K354" s="34"/>
      <c r="L354" s="34"/>
    </row>
    <row r="355" spans="2:12" ht="15.75" customHeight="1">
      <c r="B355" s="68"/>
      <c r="C355" s="145"/>
      <c r="D355" s="51">
        <v>4360</v>
      </c>
      <c r="E355" s="26" t="s">
        <v>291</v>
      </c>
      <c r="F355" s="299">
        <v>460</v>
      </c>
      <c r="G355" s="341"/>
      <c r="H355" s="323">
        <f t="shared" si="20"/>
        <v>460</v>
      </c>
      <c r="I355" s="338"/>
      <c r="J355" s="34"/>
      <c r="K355" s="34"/>
      <c r="L355" s="34"/>
    </row>
    <row r="356" spans="2:12" ht="24">
      <c r="B356" s="68"/>
      <c r="C356" s="145"/>
      <c r="D356" s="51">
        <v>4400</v>
      </c>
      <c r="E356" s="78" t="s">
        <v>292</v>
      </c>
      <c r="F356" s="299">
        <v>1411</v>
      </c>
      <c r="G356" s="341"/>
      <c r="H356" s="323">
        <f t="shared" si="20"/>
        <v>1411</v>
      </c>
      <c r="I356" s="338"/>
      <c r="J356" s="34"/>
      <c r="K356" s="34"/>
      <c r="L356" s="34"/>
    </row>
    <row r="357" spans="2:12" ht="15.75" customHeight="1">
      <c r="B357" s="68"/>
      <c r="C357" s="145"/>
      <c r="D357" s="42" t="s">
        <v>100</v>
      </c>
      <c r="E357" s="26" t="s">
        <v>299</v>
      </c>
      <c r="F357" s="299">
        <v>300</v>
      </c>
      <c r="G357" s="341"/>
      <c r="H357" s="323">
        <f t="shared" si="20"/>
        <v>300</v>
      </c>
      <c r="I357" s="338"/>
      <c r="J357" s="34"/>
      <c r="K357" s="34"/>
      <c r="L357" s="34"/>
    </row>
    <row r="358" spans="2:12" ht="15.75" customHeight="1">
      <c r="B358" s="68"/>
      <c r="C358" s="145"/>
      <c r="D358" s="42">
        <v>4430</v>
      </c>
      <c r="E358" s="26" t="s">
        <v>300</v>
      </c>
      <c r="F358" s="299">
        <v>103</v>
      </c>
      <c r="G358" s="341"/>
      <c r="H358" s="323">
        <f t="shared" si="20"/>
        <v>103</v>
      </c>
      <c r="I358" s="338"/>
      <c r="J358" s="34"/>
      <c r="K358" s="34"/>
      <c r="L358" s="34"/>
    </row>
    <row r="359" spans="2:12" ht="15.75" customHeight="1">
      <c r="B359" s="68"/>
      <c r="C359" s="165"/>
      <c r="D359" s="42" t="s">
        <v>106</v>
      </c>
      <c r="E359" s="26" t="s">
        <v>293</v>
      </c>
      <c r="F359" s="299">
        <v>1551</v>
      </c>
      <c r="G359" s="341"/>
      <c r="H359" s="323">
        <f t="shared" si="20"/>
        <v>1551</v>
      </c>
      <c r="I359" s="342"/>
      <c r="J359" s="34"/>
      <c r="K359" s="34"/>
      <c r="L359" s="34"/>
    </row>
    <row r="360" spans="2:12" ht="36">
      <c r="B360" s="68"/>
      <c r="C360" s="165"/>
      <c r="D360" s="42" t="s">
        <v>328</v>
      </c>
      <c r="E360" s="78" t="s">
        <v>329</v>
      </c>
      <c r="F360" s="299">
        <v>1000</v>
      </c>
      <c r="G360" s="341"/>
      <c r="H360" s="323">
        <f t="shared" si="20"/>
        <v>1000</v>
      </c>
      <c r="I360" s="338"/>
      <c r="J360" s="34"/>
      <c r="K360" s="34"/>
      <c r="L360" s="34"/>
    </row>
    <row r="361" spans="2:12" ht="15.75" customHeight="1">
      <c r="B361" s="68"/>
      <c r="C361" s="165"/>
      <c r="D361" s="51">
        <v>4700</v>
      </c>
      <c r="E361" s="26" t="s">
        <v>294</v>
      </c>
      <c r="F361" s="299">
        <v>1538</v>
      </c>
      <c r="G361" s="341"/>
      <c r="H361" s="323">
        <f t="shared" si="20"/>
        <v>1538</v>
      </c>
      <c r="I361" s="338"/>
      <c r="J361" s="34"/>
      <c r="K361" s="34"/>
      <c r="L361" s="34"/>
    </row>
    <row r="362" spans="2:12" ht="38.25">
      <c r="B362" s="68"/>
      <c r="C362" s="145" t="s">
        <v>282</v>
      </c>
      <c r="D362" s="211"/>
      <c r="E362" s="113" t="s">
        <v>205</v>
      </c>
      <c r="F362" s="236">
        <f>SUM(F363:F380)</f>
        <v>3767581</v>
      </c>
      <c r="G362" s="236">
        <f>SUM(G363:G380)</f>
        <v>5000</v>
      </c>
      <c r="H362" s="236">
        <f>SUM(H363:H380)</f>
        <v>3772581</v>
      </c>
      <c r="I362" s="338"/>
      <c r="J362" s="34"/>
      <c r="K362" s="34"/>
      <c r="L362" s="34"/>
    </row>
    <row r="363" spans="2:12" ht="36">
      <c r="B363" s="68"/>
      <c r="C363" s="145"/>
      <c r="D363" s="15">
        <v>2910</v>
      </c>
      <c r="E363" s="78" t="s">
        <v>327</v>
      </c>
      <c r="F363" s="299">
        <v>5000</v>
      </c>
      <c r="G363" s="341">
        <v>5000</v>
      </c>
      <c r="H363" s="323">
        <f aca="true" t="shared" si="21" ref="H363:H382">F363+G363</f>
        <v>10000</v>
      </c>
      <c r="I363" s="342" t="s">
        <v>378</v>
      </c>
      <c r="J363" s="34"/>
      <c r="K363" s="34"/>
      <c r="L363" s="34"/>
    </row>
    <row r="364" spans="2:12" ht="15.75" customHeight="1">
      <c r="B364" s="68"/>
      <c r="C364" s="145"/>
      <c r="D364" s="43" t="s">
        <v>56</v>
      </c>
      <c r="E364" s="26" t="s">
        <v>295</v>
      </c>
      <c r="F364" s="299">
        <v>400</v>
      </c>
      <c r="G364" s="341"/>
      <c r="H364" s="323">
        <f t="shared" si="21"/>
        <v>400</v>
      </c>
      <c r="I364" s="338"/>
      <c r="J364" s="34"/>
      <c r="K364" s="34"/>
      <c r="L364" s="34"/>
    </row>
    <row r="365" spans="2:12" ht="15.75" customHeight="1">
      <c r="B365" s="68"/>
      <c r="C365" s="42"/>
      <c r="D365" s="42" t="s">
        <v>130</v>
      </c>
      <c r="E365" s="26" t="s">
        <v>283</v>
      </c>
      <c r="F365" s="299">
        <v>3658802</v>
      </c>
      <c r="G365" s="341"/>
      <c r="H365" s="323">
        <f t="shared" si="21"/>
        <v>3658802</v>
      </c>
      <c r="I365" s="338"/>
      <c r="J365" s="34"/>
      <c r="K365" s="34"/>
      <c r="L365" s="34"/>
    </row>
    <row r="366" spans="2:12" ht="15.75" customHeight="1">
      <c r="B366" s="68"/>
      <c r="C366" s="42"/>
      <c r="D366" s="42" t="s">
        <v>93</v>
      </c>
      <c r="E366" s="26" t="s">
        <v>284</v>
      </c>
      <c r="F366" s="299">
        <v>63658</v>
      </c>
      <c r="G366" s="341"/>
      <c r="H366" s="323">
        <f t="shared" si="21"/>
        <v>63658</v>
      </c>
      <c r="I366" s="338"/>
      <c r="J366" s="34"/>
      <c r="K366" s="34"/>
      <c r="L366" s="34"/>
    </row>
    <row r="367" spans="2:12" ht="15.75" customHeight="1">
      <c r="B367" s="68"/>
      <c r="C367" s="42"/>
      <c r="D367" s="43" t="s">
        <v>103</v>
      </c>
      <c r="E367" s="26" t="s">
        <v>296</v>
      </c>
      <c r="F367" s="299">
        <v>4131</v>
      </c>
      <c r="G367" s="341"/>
      <c r="H367" s="323">
        <f t="shared" si="21"/>
        <v>4131</v>
      </c>
      <c r="I367" s="338"/>
      <c r="J367" s="34"/>
      <c r="K367" s="34"/>
      <c r="L367" s="34"/>
    </row>
    <row r="368" spans="2:12" ht="15.75" customHeight="1">
      <c r="B368" s="68"/>
      <c r="C368" s="42"/>
      <c r="D368" s="42" t="s">
        <v>95</v>
      </c>
      <c r="E368" s="26" t="s">
        <v>285</v>
      </c>
      <c r="F368" s="299">
        <v>10435</v>
      </c>
      <c r="G368" s="341"/>
      <c r="H368" s="323">
        <f t="shared" si="21"/>
        <v>10435</v>
      </c>
      <c r="I368" s="338"/>
      <c r="J368" s="34"/>
      <c r="K368" s="34"/>
      <c r="L368" s="34"/>
    </row>
    <row r="369" spans="2:12" ht="15.75" customHeight="1">
      <c r="B369" s="68"/>
      <c r="C369" s="42"/>
      <c r="D369" s="43" t="s">
        <v>97</v>
      </c>
      <c r="E369" s="26" t="s">
        <v>286</v>
      </c>
      <c r="F369" s="299">
        <v>1485</v>
      </c>
      <c r="G369" s="341"/>
      <c r="H369" s="323">
        <f t="shared" si="21"/>
        <v>1485</v>
      </c>
      <c r="I369" s="338"/>
      <c r="J369" s="34"/>
      <c r="K369" s="34"/>
      <c r="L369" s="34"/>
    </row>
    <row r="370" spans="2:12" ht="15.75" customHeight="1">
      <c r="B370" s="68"/>
      <c r="C370" s="42"/>
      <c r="D370" s="42">
        <v>4170</v>
      </c>
      <c r="E370" s="26" t="s">
        <v>297</v>
      </c>
      <c r="F370" s="299">
        <v>1000</v>
      </c>
      <c r="G370" s="341"/>
      <c r="H370" s="323">
        <f t="shared" si="21"/>
        <v>1000</v>
      </c>
      <c r="I370" s="338"/>
      <c r="J370" s="34"/>
      <c r="K370" s="34"/>
      <c r="L370" s="34"/>
    </row>
    <row r="371" spans="2:12" ht="15.75" customHeight="1">
      <c r="B371" s="68"/>
      <c r="C371" s="42"/>
      <c r="D371" s="42" t="s">
        <v>80</v>
      </c>
      <c r="E371" s="26" t="s">
        <v>287</v>
      </c>
      <c r="F371" s="299">
        <v>4721</v>
      </c>
      <c r="G371" s="341"/>
      <c r="H371" s="323">
        <f t="shared" si="21"/>
        <v>4721</v>
      </c>
      <c r="I371" s="342"/>
      <c r="J371" s="34"/>
      <c r="K371" s="34"/>
      <c r="L371" s="34"/>
    </row>
    <row r="372" spans="2:12" ht="15.75" customHeight="1">
      <c r="B372" s="68"/>
      <c r="C372" s="42"/>
      <c r="D372" s="43" t="s">
        <v>104</v>
      </c>
      <c r="E372" s="26" t="s">
        <v>288</v>
      </c>
      <c r="F372" s="299">
        <v>1033</v>
      </c>
      <c r="G372" s="341"/>
      <c r="H372" s="323">
        <f t="shared" si="21"/>
        <v>1033</v>
      </c>
      <c r="I372" s="338"/>
      <c r="J372" s="34"/>
      <c r="K372" s="34"/>
      <c r="L372" s="34"/>
    </row>
    <row r="373" spans="2:12" ht="15.75" customHeight="1">
      <c r="B373" s="68"/>
      <c r="C373" s="42"/>
      <c r="D373" s="42" t="s">
        <v>131</v>
      </c>
      <c r="E373" s="26" t="s">
        <v>298</v>
      </c>
      <c r="F373" s="299">
        <v>350</v>
      </c>
      <c r="G373" s="341"/>
      <c r="H373" s="323">
        <f t="shared" si="21"/>
        <v>350</v>
      </c>
      <c r="I373" s="338"/>
      <c r="J373" s="34"/>
      <c r="K373" s="34"/>
      <c r="L373" s="34"/>
    </row>
    <row r="374" spans="2:12" ht="15.75" customHeight="1">
      <c r="B374" s="68"/>
      <c r="C374" s="42"/>
      <c r="D374" s="42" t="s">
        <v>53</v>
      </c>
      <c r="E374" s="26" t="s">
        <v>290</v>
      </c>
      <c r="F374" s="299">
        <v>10270</v>
      </c>
      <c r="G374" s="341"/>
      <c r="H374" s="323">
        <f t="shared" si="21"/>
        <v>10270</v>
      </c>
      <c r="I374" s="338"/>
      <c r="J374" s="34"/>
      <c r="K374" s="34"/>
      <c r="L374" s="34"/>
    </row>
    <row r="375" spans="2:12" ht="24">
      <c r="B375" s="68"/>
      <c r="C375" s="42"/>
      <c r="D375" s="51">
        <v>4400</v>
      </c>
      <c r="E375" s="78" t="s">
        <v>292</v>
      </c>
      <c r="F375" s="299">
        <v>1600</v>
      </c>
      <c r="G375" s="341"/>
      <c r="H375" s="323">
        <f t="shared" si="21"/>
        <v>1600</v>
      </c>
      <c r="I375" s="338"/>
      <c r="J375" s="34"/>
      <c r="K375" s="34"/>
      <c r="L375" s="34"/>
    </row>
    <row r="376" spans="2:12" ht="15.75" customHeight="1">
      <c r="B376" s="68"/>
      <c r="C376" s="42"/>
      <c r="D376" s="42" t="s">
        <v>100</v>
      </c>
      <c r="E376" s="26" t="s">
        <v>299</v>
      </c>
      <c r="F376" s="299">
        <v>512</v>
      </c>
      <c r="G376" s="341"/>
      <c r="H376" s="323">
        <f t="shared" si="21"/>
        <v>512</v>
      </c>
      <c r="I376" s="338"/>
      <c r="J376" s="34"/>
      <c r="K376" s="34"/>
      <c r="L376" s="34"/>
    </row>
    <row r="377" spans="2:12" ht="15.75" customHeight="1">
      <c r="B377" s="68"/>
      <c r="C377" s="42"/>
      <c r="D377" s="42">
        <v>4430</v>
      </c>
      <c r="E377" s="26" t="s">
        <v>300</v>
      </c>
      <c r="F377" s="299">
        <v>103</v>
      </c>
      <c r="G377" s="341"/>
      <c r="H377" s="323">
        <f t="shared" si="21"/>
        <v>103</v>
      </c>
      <c r="I377" s="338"/>
      <c r="J377" s="34"/>
      <c r="K377" s="34"/>
      <c r="L377" s="34"/>
    </row>
    <row r="378" spans="2:12" ht="15.75" customHeight="1">
      <c r="B378" s="68"/>
      <c r="C378" s="42"/>
      <c r="D378" s="42" t="s">
        <v>106</v>
      </c>
      <c r="E378" s="26" t="s">
        <v>293</v>
      </c>
      <c r="F378" s="299">
        <v>1551</v>
      </c>
      <c r="G378" s="341"/>
      <c r="H378" s="323">
        <f t="shared" si="21"/>
        <v>1551</v>
      </c>
      <c r="I378" s="342"/>
      <c r="J378" s="34"/>
      <c r="K378" s="34"/>
      <c r="L378" s="34"/>
    </row>
    <row r="379" spans="2:12" ht="36">
      <c r="B379" s="68"/>
      <c r="C379" s="42"/>
      <c r="D379" s="42" t="s">
        <v>328</v>
      </c>
      <c r="E379" s="78" t="s">
        <v>329</v>
      </c>
      <c r="F379" s="299">
        <v>1000</v>
      </c>
      <c r="G379" s="341"/>
      <c r="H379" s="323">
        <f t="shared" si="21"/>
        <v>1000</v>
      </c>
      <c r="I379" s="338"/>
      <c r="J379" s="34"/>
      <c r="K379" s="34"/>
      <c r="L379" s="34"/>
    </row>
    <row r="380" spans="2:12" ht="15.75" customHeight="1">
      <c r="B380" s="68"/>
      <c r="C380" s="42"/>
      <c r="D380" s="51">
        <v>4700</v>
      </c>
      <c r="E380" s="26" t="s">
        <v>294</v>
      </c>
      <c r="F380" s="299">
        <v>1530</v>
      </c>
      <c r="G380" s="341"/>
      <c r="H380" s="323">
        <f t="shared" si="21"/>
        <v>1530</v>
      </c>
      <c r="I380" s="338"/>
      <c r="J380" s="34"/>
      <c r="K380" s="34"/>
      <c r="L380" s="34"/>
    </row>
    <row r="381" spans="2:12" ht="15.75" customHeight="1">
      <c r="B381" s="103"/>
      <c r="C381" s="110">
        <v>85503</v>
      </c>
      <c r="D381" s="111"/>
      <c r="E381" s="196" t="s">
        <v>364</v>
      </c>
      <c r="F381" s="240">
        <f>F382</f>
        <v>1000</v>
      </c>
      <c r="G381" s="240">
        <f>G382</f>
        <v>0</v>
      </c>
      <c r="H381" s="240">
        <f>H382</f>
        <v>1000</v>
      </c>
      <c r="I381" s="338"/>
      <c r="J381" s="34"/>
      <c r="K381" s="34"/>
      <c r="L381" s="34"/>
    </row>
    <row r="382" spans="2:12" ht="15.75" customHeight="1">
      <c r="B382" s="103"/>
      <c r="C382" s="172"/>
      <c r="D382" s="42" t="s">
        <v>80</v>
      </c>
      <c r="E382" s="26" t="s">
        <v>287</v>
      </c>
      <c r="F382" s="308">
        <v>1000</v>
      </c>
      <c r="G382" s="253"/>
      <c r="H382" s="323">
        <f t="shared" si="21"/>
        <v>1000</v>
      </c>
      <c r="I382" s="342"/>
      <c r="J382" s="34"/>
      <c r="K382" s="34"/>
      <c r="L382" s="34"/>
    </row>
    <row r="383" spans="2:12" ht="15.75" customHeight="1">
      <c r="B383" s="174"/>
      <c r="C383" s="385" t="s">
        <v>310</v>
      </c>
      <c r="D383" s="51"/>
      <c r="E383" s="116" t="s">
        <v>218</v>
      </c>
      <c r="F383" s="386">
        <f>SUM(F384:F388)</f>
        <v>21632</v>
      </c>
      <c r="G383" s="386">
        <f>SUM(G384:G388)</f>
        <v>0</v>
      </c>
      <c r="H383" s="386">
        <f>SUM(H384:H388)</f>
        <v>21632</v>
      </c>
      <c r="I383" s="338"/>
      <c r="J383" s="34"/>
      <c r="K383" s="34"/>
      <c r="L383" s="34"/>
    </row>
    <row r="384" spans="2:12" ht="15.75" customHeight="1">
      <c r="B384" s="101"/>
      <c r="C384" s="213"/>
      <c r="D384" s="42" t="s">
        <v>130</v>
      </c>
      <c r="E384" s="26" t="s">
        <v>283</v>
      </c>
      <c r="F384" s="314">
        <v>1200</v>
      </c>
      <c r="G384" s="368"/>
      <c r="H384" s="323">
        <f>F384+G384</f>
        <v>1200</v>
      </c>
      <c r="I384" s="342"/>
      <c r="J384" s="34"/>
      <c r="K384" s="34"/>
      <c r="L384" s="34"/>
    </row>
    <row r="385" spans="2:12" ht="15.75" customHeight="1">
      <c r="B385" s="101"/>
      <c r="C385" s="102"/>
      <c r="D385" s="43" t="s">
        <v>95</v>
      </c>
      <c r="E385" s="26" t="s">
        <v>96</v>
      </c>
      <c r="F385" s="314">
        <v>2080</v>
      </c>
      <c r="G385" s="368"/>
      <c r="H385" s="323">
        <f>F385+G385</f>
        <v>2080</v>
      </c>
      <c r="I385" s="338"/>
      <c r="J385" s="34"/>
      <c r="K385" s="34"/>
      <c r="L385" s="34"/>
    </row>
    <row r="386" spans="2:12" ht="15.75" customHeight="1">
      <c r="B386" s="174"/>
      <c r="C386" s="165"/>
      <c r="D386" s="42" t="s">
        <v>97</v>
      </c>
      <c r="E386" s="26" t="s">
        <v>98</v>
      </c>
      <c r="F386" s="303">
        <v>312</v>
      </c>
      <c r="G386" s="368"/>
      <c r="H386" s="323">
        <f>F386+G386</f>
        <v>312</v>
      </c>
      <c r="I386" s="338"/>
      <c r="J386" s="34"/>
      <c r="K386" s="34"/>
      <c r="L386" s="34"/>
    </row>
    <row r="387" spans="2:12" ht="15.75" customHeight="1">
      <c r="B387" s="101"/>
      <c r="C387" s="102"/>
      <c r="D387" s="42">
        <v>4170</v>
      </c>
      <c r="E387" s="26" t="s">
        <v>58</v>
      </c>
      <c r="F387" s="314">
        <v>18000</v>
      </c>
      <c r="G387" s="368"/>
      <c r="H387" s="323">
        <f>F387+G387</f>
        <v>18000</v>
      </c>
      <c r="I387" s="338"/>
      <c r="J387" s="34"/>
      <c r="K387" s="34"/>
      <c r="L387" s="34"/>
    </row>
    <row r="388" spans="2:12" ht="15.75" customHeight="1">
      <c r="B388" s="101"/>
      <c r="C388" s="102"/>
      <c r="D388" s="42" t="s">
        <v>80</v>
      </c>
      <c r="E388" s="26" t="s">
        <v>287</v>
      </c>
      <c r="F388" s="314">
        <v>40</v>
      </c>
      <c r="G388" s="368"/>
      <c r="H388" s="323">
        <f>F388+G388</f>
        <v>40</v>
      </c>
      <c r="I388" s="342"/>
      <c r="J388" s="34"/>
      <c r="K388" s="34"/>
      <c r="L388" s="34"/>
    </row>
    <row r="389" spans="2:12" ht="15.75" customHeight="1">
      <c r="B389" s="101"/>
      <c r="C389" s="213" t="s">
        <v>311</v>
      </c>
      <c r="D389" s="142"/>
      <c r="E389" s="108" t="s">
        <v>219</v>
      </c>
      <c r="F389" s="313">
        <f>F390</f>
        <v>92100</v>
      </c>
      <c r="G389" s="313">
        <f>G390</f>
        <v>0</v>
      </c>
      <c r="H389" s="313">
        <f>H390</f>
        <v>92100</v>
      </c>
      <c r="I389" s="338"/>
      <c r="J389" s="34"/>
      <c r="K389" s="34"/>
      <c r="L389" s="34"/>
    </row>
    <row r="390" spans="2:12" ht="24">
      <c r="B390" s="174"/>
      <c r="C390" s="165"/>
      <c r="D390" s="51">
        <v>4330</v>
      </c>
      <c r="E390" s="26" t="s">
        <v>132</v>
      </c>
      <c r="F390" s="303">
        <v>92100</v>
      </c>
      <c r="G390" s="368"/>
      <c r="H390" s="323">
        <f>F390+G390</f>
        <v>92100</v>
      </c>
      <c r="I390" s="338"/>
      <c r="J390" s="34"/>
      <c r="K390" s="34"/>
      <c r="L390" s="34"/>
    </row>
    <row r="391" spans="2:12" ht="51">
      <c r="B391" s="101"/>
      <c r="C391" s="110">
        <v>85513</v>
      </c>
      <c r="D391" s="104"/>
      <c r="E391" s="196" t="s">
        <v>322</v>
      </c>
      <c r="F391" s="313">
        <f>F392</f>
        <v>31025</v>
      </c>
      <c r="G391" s="313">
        <f>G392</f>
        <v>0</v>
      </c>
      <c r="H391" s="313">
        <f>H392</f>
        <v>31025</v>
      </c>
      <c r="I391" s="338"/>
      <c r="J391" s="34"/>
      <c r="K391" s="34"/>
      <c r="L391" s="34"/>
    </row>
    <row r="392" spans="2:12" ht="13.5" thickBot="1">
      <c r="B392" s="216"/>
      <c r="C392" s="217"/>
      <c r="D392" s="45">
        <v>4130</v>
      </c>
      <c r="E392" s="19" t="s">
        <v>164</v>
      </c>
      <c r="F392" s="316">
        <v>31025</v>
      </c>
      <c r="G392" s="369"/>
      <c r="H392" s="328">
        <f>F392+G392</f>
        <v>31025</v>
      </c>
      <c r="I392" s="339"/>
      <c r="J392" s="34"/>
      <c r="K392" s="34"/>
      <c r="L392" s="34"/>
    </row>
    <row r="393" spans="2:12" ht="18" customHeight="1" thickBot="1">
      <c r="B393" s="133" t="s">
        <v>144</v>
      </c>
      <c r="C393" s="129"/>
      <c r="D393" s="129"/>
      <c r="E393" s="125" t="s">
        <v>42</v>
      </c>
      <c r="F393" s="235">
        <f>F394+F404+F407+F411+F414+F420+F422</f>
        <v>2085625</v>
      </c>
      <c r="G393" s="235">
        <f>G394+G404+G407+G411+G414+G420+G422</f>
        <v>211000</v>
      </c>
      <c r="H393" s="235">
        <f>H394+H404+H407+H411+H414+H420+H422</f>
        <v>2296625</v>
      </c>
      <c r="I393" s="326"/>
      <c r="J393" s="34"/>
      <c r="K393" s="34"/>
      <c r="L393" s="34"/>
    </row>
    <row r="394" spans="2:12" ht="15.75" customHeight="1">
      <c r="B394" s="76"/>
      <c r="C394" s="118" t="s">
        <v>157</v>
      </c>
      <c r="D394" s="119"/>
      <c r="E394" s="120" t="s">
        <v>351</v>
      </c>
      <c r="F394" s="313">
        <f>SUM(F395:F403)</f>
        <v>950000</v>
      </c>
      <c r="G394" s="313">
        <f>SUM(G395:G403)</f>
        <v>0</v>
      </c>
      <c r="H394" s="313">
        <f>SUM(H395:H403)</f>
        <v>950000</v>
      </c>
      <c r="I394" s="337"/>
      <c r="J394" s="34"/>
      <c r="K394" s="34"/>
      <c r="L394" s="34"/>
    </row>
    <row r="395" spans="2:12" ht="15.75" customHeight="1">
      <c r="B395" s="76"/>
      <c r="C395" s="89"/>
      <c r="D395" s="43" t="s">
        <v>93</v>
      </c>
      <c r="E395" s="26" t="s">
        <v>94</v>
      </c>
      <c r="F395" s="314">
        <v>130000</v>
      </c>
      <c r="G395" s="27"/>
      <c r="H395" s="323">
        <f aca="true" t="shared" si="22" ref="H395:H403">F395+G395</f>
        <v>130000</v>
      </c>
      <c r="I395" s="338"/>
      <c r="J395" s="34"/>
      <c r="K395" s="34"/>
      <c r="L395" s="34"/>
    </row>
    <row r="396" spans="2:12" ht="15.75" customHeight="1">
      <c r="B396" s="76"/>
      <c r="C396" s="89"/>
      <c r="D396" s="43" t="s">
        <v>103</v>
      </c>
      <c r="E396" s="26" t="s">
        <v>57</v>
      </c>
      <c r="F396" s="314">
        <v>12000</v>
      </c>
      <c r="G396" s="27"/>
      <c r="H396" s="323">
        <f t="shared" si="22"/>
        <v>12000</v>
      </c>
      <c r="I396" s="338"/>
      <c r="J396" s="34"/>
      <c r="K396" s="34"/>
      <c r="L396" s="34"/>
    </row>
    <row r="397" spans="2:12" ht="15.75" customHeight="1">
      <c r="B397" s="73"/>
      <c r="C397" s="74"/>
      <c r="D397" s="43" t="s">
        <v>95</v>
      </c>
      <c r="E397" s="26" t="s">
        <v>96</v>
      </c>
      <c r="F397" s="311">
        <v>22000</v>
      </c>
      <c r="G397" s="27"/>
      <c r="H397" s="323">
        <f t="shared" si="22"/>
        <v>22000</v>
      </c>
      <c r="I397" s="338"/>
      <c r="J397" s="34"/>
      <c r="K397" s="34"/>
      <c r="L397" s="34"/>
    </row>
    <row r="398" spans="2:12" ht="15.75" customHeight="1">
      <c r="B398" s="73"/>
      <c r="C398" s="74"/>
      <c r="D398" s="43" t="s">
        <v>97</v>
      </c>
      <c r="E398" s="26" t="s">
        <v>98</v>
      </c>
      <c r="F398" s="311">
        <v>4000</v>
      </c>
      <c r="G398" s="27"/>
      <c r="H398" s="323">
        <f t="shared" si="22"/>
        <v>4000</v>
      </c>
      <c r="I398" s="338"/>
      <c r="J398" s="34"/>
      <c r="K398" s="34"/>
      <c r="L398" s="34"/>
    </row>
    <row r="399" spans="2:12" ht="15.75" customHeight="1">
      <c r="B399" s="73"/>
      <c r="C399" s="74"/>
      <c r="D399" s="43" t="s">
        <v>80</v>
      </c>
      <c r="E399" s="26" t="s">
        <v>55</v>
      </c>
      <c r="F399" s="311">
        <v>5000</v>
      </c>
      <c r="G399" s="27"/>
      <c r="H399" s="323">
        <f t="shared" si="22"/>
        <v>5000</v>
      </c>
      <c r="I399" s="338"/>
      <c r="J399" s="34"/>
      <c r="K399" s="34"/>
      <c r="L399" s="34"/>
    </row>
    <row r="400" spans="2:12" ht="15.75" customHeight="1">
      <c r="B400" s="73"/>
      <c r="C400" s="74"/>
      <c r="D400" s="43" t="s">
        <v>53</v>
      </c>
      <c r="E400" s="26" t="s">
        <v>54</v>
      </c>
      <c r="F400" s="311">
        <v>768000</v>
      </c>
      <c r="G400" s="27"/>
      <c r="H400" s="323">
        <f t="shared" si="22"/>
        <v>768000</v>
      </c>
      <c r="I400" s="338"/>
      <c r="J400" s="34"/>
      <c r="K400" s="34"/>
      <c r="L400" s="34"/>
    </row>
    <row r="401" spans="2:12" ht="15.75" customHeight="1">
      <c r="B401" s="73"/>
      <c r="C401" s="74"/>
      <c r="D401" s="43" t="s">
        <v>106</v>
      </c>
      <c r="E401" s="26" t="s">
        <v>107</v>
      </c>
      <c r="F401" s="311">
        <v>5000</v>
      </c>
      <c r="G401" s="27"/>
      <c r="H401" s="323">
        <f t="shared" si="22"/>
        <v>5000</v>
      </c>
      <c r="I401" s="338"/>
      <c r="J401" s="34"/>
      <c r="K401" s="34"/>
      <c r="L401" s="34"/>
    </row>
    <row r="402" spans="2:12" ht="15.75" customHeight="1">
      <c r="B402" s="73"/>
      <c r="C402" s="74"/>
      <c r="D402" s="51">
        <v>4610</v>
      </c>
      <c r="E402" s="26" t="s">
        <v>210</v>
      </c>
      <c r="F402" s="311">
        <v>2000</v>
      </c>
      <c r="G402" s="27"/>
      <c r="H402" s="323">
        <f t="shared" si="22"/>
        <v>2000</v>
      </c>
      <c r="I402" s="338"/>
      <c r="J402" s="34"/>
      <c r="K402" s="34"/>
      <c r="L402" s="34"/>
    </row>
    <row r="403" spans="2:12" ht="15.75" customHeight="1">
      <c r="B403" s="73"/>
      <c r="C403" s="74"/>
      <c r="D403" s="51">
        <v>4700</v>
      </c>
      <c r="E403" s="26" t="s">
        <v>108</v>
      </c>
      <c r="F403" s="311">
        <v>2000</v>
      </c>
      <c r="G403" s="27"/>
      <c r="H403" s="323">
        <f t="shared" si="22"/>
        <v>2000</v>
      </c>
      <c r="I403" s="338"/>
      <c r="J403" s="34"/>
      <c r="K403" s="34"/>
      <c r="L403" s="34"/>
    </row>
    <row r="404" spans="2:12" ht="15.75" customHeight="1">
      <c r="B404" s="69"/>
      <c r="C404" s="145" t="s">
        <v>145</v>
      </c>
      <c r="D404" s="144"/>
      <c r="E404" s="116" t="s">
        <v>185</v>
      </c>
      <c r="F404" s="236">
        <f>F405+F406</f>
        <v>22000</v>
      </c>
      <c r="G404" s="236">
        <f>G405+G406</f>
        <v>0</v>
      </c>
      <c r="H404" s="236">
        <f>H405+H406</f>
        <v>22000</v>
      </c>
      <c r="I404" s="338"/>
      <c r="J404" s="34"/>
      <c r="K404" s="34"/>
      <c r="L404" s="34"/>
    </row>
    <row r="405" spans="2:12" ht="15" customHeight="1">
      <c r="B405" s="69"/>
      <c r="C405" s="44"/>
      <c r="D405" s="43" t="s">
        <v>80</v>
      </c>
      <c r="E405" s="26" t="s">
        <v>55</v>
      </c>
      <c r="F405" s="302">
        <v>10000</v>
      </c>
      <c r="G405" s="27"/>
      <c r="H405" s="323">
        <f>F405+G405</f>
        <v>10000</v>
      </c>
      <c r="I405" s="338"/>
      <c r="J405" s="34"/>
      <c r="K405" s="34"/>
      <c r="L405" s="34"/>
    </row>
    <row r="406" spans="2:12" ht="15" customHeight="1">
      <c r="B406" s="69"/>
      <c r="C406" s="44"/>
      <c r="D406" s="43" t="s">
        <v>53</v>
      </c>
      <c r="E406" s="26" t="s">
        <v>54</v>
      </c>
      <c r="F406" s="302">
        <v>12000</v>
      </c>
      <c r="G406" s="27"/>
      <c r="H406" s="323">
        <f>F406+G406</f>
        <v>12000</v>
      </c>
      <c r="I406" s="338"/>
      <c r="J406" s="34"/>
      <c r="K406" s="34"/>
      <c r="L406" s="34"/>
    </row>
    <row r="407" spans="2:12" ht="15" customHeight="1">
      <c r="B407" s="69"/>
      <c r="C407" s="145" t="s">
        <v>146</v>
      </c>
      <c r="D407" s="144"/>
      <c r="E407" s="116" t="s">
        <v>186</v>
      </c>
      <c r="F407" s="236">
        <f>SUM(F408:F410)</f>
        <v>139325</v>
      </c>
      <c r="G407" s="236">
        <f>SUM(G408:G410)</f>
        <v>0</v>
      </c>
      <c r="H407" s="236">
        <f>SUM(H408:H410)</f>
        <v>139325</v>
      </c>
      <c r="I407" s="338"/>
      <c r="J407" s="34"/>
      <c r="K407" s="34"/>
      <c r="L407" s="34"/>
    </row>
    <row r="408" spans="2:12" ht="16.5" customHeight="1">
      <c r="B408" s="68"/>
      <c r="C408" s="42"/>
      <c r="D408" s="43" t="s">
        <v>80</v>
      </c>
      <c r="E408" s="26" t="s">
        <v>342</v>
      </c>
      <c r="F408" s="299">
        <v>18385</v>
      </c>
      <c r="G408" s="27"/>
      <c r="H408" s="323">
        <f>F408+G408</f>
        <v>18385</v>
      </c>
      <c r="I408" s="338"/>
      <c r="J408" s="34"/>
      <c r="K408" s="34"/>
      <c r="L408" s="34"/>
    </row>
    <row r="409" spans="2:12" ht="16.5" customHeight="1">
      <c r="B409" s="68"/>
      <c r="C409" s="42"/>
      <c r="D409" s="43" t="s">
        <v>105</v>
      </c>
      <c r="E409" s="26" t="s">
        <v>60</v>
      </c>
      <c r="F409" s="299">
        <v>15000</v>
      </c>
      <c r="G409" s="27"/>
      <c r="H409" s="323">
        <f>F409+G409</f>
        <v>15000</v>
      </c>
      <c r="I409" s="338"/>
      <c r="J409" s="34"/>
      <c r="K409" s="34"/>
      <c r="L409" s="34"/>
    </row>
    <row r="410" spans="2:12" ht="16.5" customHeight="1">
      <c r="B410" s="68"/>
      <c r="C410" s="42"/>
      <c r="D410" s="43" t="s">
        <v>53</v>
      </c>
      <c r="E410" s="26" t="s">
        <v>343</v>
      </c>
      <c r="F410" s="299">
        <v>105940</v>
      </c>
      <c r="G410" s="27"/>
      <c r="H410" s="323">
        <f>F410+G410</f>
        <v>105940</v>
      </c>
      <c r="I410" s="338"/>
      <c r="J410" s="34"/>
      <c r="K410" s="34"/>
      <c r="L410" s="34"/>
    </row>
    <row r="411" spans="2:12" ht="15" customHeight="1">
      <c r="B411" s="68"/>
      <c r="C411" s="145" t="s">
        <v>158</v>
      </c>
      <c r="D411" s="149"/>
      <c r="E411" s="116" t="s">
        <v>187</v>
      </c>
      <c r="F411" s="236">
        <f>F412+F413</f>
        <v>70000</v>
      </c>
      <c r="G411" s="236">
        <f>G412+G413</f>
        <v>0</v>
      </c>
      <c r="H411" s="236">
        <f>H412+H413</f>
        <v>70000</v>
      </c>
      <c r="I411" s="338"/>
      <c r="J411" s="34"/>
      <c r="K411" s="34"/>
      <c r="L411" s="34"/>
    </row>
    <row r="412" spans="2:12" ht="15" customHeight="1">
      <c r="B412" s="68"/>
      <c r="C412" s="145"/>
      <c r="D412" s="43" t="s">
        <v>80</v>
      </c>
      <c r="E412" s="26" t="s">
        <v>55</v>
      </c>
      <c r="F412" s="299">
        <v>15000</v>
      </c>
      <c r="G412" s="27"/>
      <c r="H412" s="323">
        <f>F412+G412</f>
        <v>15000</v>
      </c>
      <c r="I412" s="338"/>
      <c r="J412" s="34"/>
      <c r="K412" s="34"/>
      <c r="L412" s="34"/>
    </row>
    <row r="413" spans="2:12" ht="15" customHeight="1">
      <c r="B413" s="68"/>
      <c r="C413" s="42"/>
      <c r="D413" s="43" t="s">
        <v>53</v>
      </c>
      <c r="E413" s="26" t="s">
        <v>54</v>
      </c>
      <c r="F413" s="299">
        <v>55000</v>
      </c>
      <c r="G413" s="27"/>
      <c r="H413" s="323">
        <f>F413+G413</f>
        <v>55000</v>
      </c>
      <c r="I413" s="338"/>
      <c r="J413" s="34"/>
      <c r="K413" s="34"/>
      <c r="L413" s="34"/>
    </row>
    <row r="414" spans="2:12" ht="15" customHeight="1">
      <c r="B414" s="69"/>
      <c r="C414" s="145" t="s">
        <v>147</v>
      </c>
      <c r="D414" s="144"/>
      <c r="E414" s="116" t="s">
        <v>163</v>
      </c>
      <c r="F414" s="236">
        <f>SUM(F415:F419)</f>
        <v>822500</v>
      </c>
      <c r="G414" s="236">
        <f>SUM(G415:G419)</f>
        <v>-39000</v>
      </c>
      <c r="H414" s="236">
        <f>SUM(H415:H419)</f>
        <v>783500</v>
      </c>
      <c r="I414" s="338"/>
      <c r="J414" s="34"/>
      <c r="K414" s="34"/>
      <c r="L414" s="34"/>
    </row>
    <row r="415" spans="2:12" ht="15.75" customHeight="1">
      <c r="B415" s="68"/>
      <c r="C415" s="42"/>
      <c r="D415" s="43" t="s">
        <v>104</v>
      </c>
      <c r="E415" s="26" t="s">
        <v>59</v>
      </c>
      <c r="F415" s="299">
        <v>250000</v>
      </c>
      <c r="G415" s="27"/>
      <c r="H415" s="323">
        <f>F415+G415</f>
        <v>250000</v>
      </c>
      <c r="I415" s="338"/>
      <c r="J415" s="34"/>
      <c r="K415" s="34"/>
      <c r="L415" s="34"/>
    </row>
    <row r="416" spans="2:12" ht="15.75" customHeight="1">
      <c r="B416" s="68"/>
      <c r="C416" s="42"/>
      <c r="D416" s="43" t="s">
        <v>105</v>
      </c>
      <c r="E416" s="26" t="s">
        <v>60</v>
      </c>
      <c r="F416" s="299">
        <v>175000</v>
      </c>
      <c r="G416" s="27"/>
      <c r="H416" s="323">
        <f>F416+G416</f>
        <v>175000</v>
      </c>
      <c r="I416" s="338"/>
      <c r="J416" s="34"/>
      <c r="K416" s="34"/>
      <c r="L416" s="34"/>
    </row>
    <row r="417" spans="2:12" ht="15.75" customHeight="1">
      <c r="B417" s="68"/>
      <c r="C417" s="42"/>
      <c r="D417" s="43" t="s">
        <v>53</v>
      </c>
      <c r="E417" s="26" t="s">
        <v>54</v>
      </c>
      <c r="F417" s="299">
        <v>38000</v>
      </c>
      <c r="G417" s="27"/>
      <c r="H417" s="323">
        <f>F417+G417</f>
        <v>38000</v>
      </c>
      <c r="I417" s="338"/>
      <c r="J417" s="34"/>
      <c r="K417" s="34"/>
      <c r="L417" s="34"/>
    </row>
    <row r="418" spans="2:12" ht="23.25">
      <c r="B418" s="68"/>
      <c r="C418" s="42"/>
      <c r="D418" s="43" t="s">
        <v>76</v>
      </c>
      <c r="E418" s="26" t="s">
        <v>344</v>
      </c>
      <c r="F418" s="299">
        <v>237500</v>
      </c>
      <c r="G418" s="341">
        <v>-39000</v>
      </c>
      <c r="H418" s="323">
        <f>F418+G418</f>
        <v>198500</v>
      </c>
      <c r="I418" s="342" t="s">
        <v>485</v>
      </c>
      <c r="J418" s="34"/>
      <c r="K418" s="34"/>
      <c r="L418" s="34"/>
    </row>
    <row r="419" spans="2:12" ht="23.25">
      <c r="B419" s="68"/>
      <c r="C419" s="42"/>
      <c r="D419" s="51">
        <v>6060</v>
      </c>
      <c r="E419" s="26" t="s">
        <v>345</v>
      </c>
      <c r="F419" s="299">
        <v>122000</v>
      </c>
      <c r="G419" s="27"/>
      <c r="H419" s="323">
        <f>F419+G419</f>
        <v>122000</v>
      </c>
      <c r="I419" s="338"/>
      <c r="J419" s="34"/>
      <c r="K419" s="34"/>
      <c r="L419" s="34"/>
    </row>
    <row r="420" spans="2:12" ht="12.75">
      <c r="B420" s="68"/>
      <c r="C420" s="145" t="s">
        <v>330</v>
      </c>
      <c r="D420" s="154"/>
      <c r="E420" s="120" t="s">
        <v>331</v>
      </c>
      <c r="F420" s="236">
        <f>F421</f>
        <v>75800</v>
      </c>
      <c r="G420" s="236">
        <f>G421</f>
        <v>250000</v>
      </c>
      <c r="H420" s="236">
        <f>H421</f>
        <v>325800</v>
      </c>
      <c r="I420" s="338"/>
      <c r="J420" s="34"/>
      <c r="K420" s="34"/>
      <c r="L420" s="34"/>
    </row>
    <row r="421" spans="2:12" ht="12.75">
      <c r="B421" s="68"/>
      <c r="C421" s="42"/>
      <c r="D421" s="43" t="s">
        <v>53</v>
      </c>
      <c r="E421" s="26" t="s">
        <v>54</v>
      </c>
      <c r="F421" s="299">
        <v>75800</v>
      </c>
      <c r="G421" s="341">
        <v>250000</v>
      </c>
      <c r="H421" s="323">
        <f>F421+G421</f>
        <v>325800</v>
      </c>
      <c r="I421" s="342" t="s">
        <v>378</v>
      </c>
      <c r="J421" s="34"/>
      <c r="K421" s="34"/>
      <c r="L421" s="34"/>
    </row>
    <row r="422" spans="2:12" ht="15" customHeight="1">
      <c r="B422" s="68"/>
      <c r="C422" s="145" t="s">
        <v>159</v>
      </c>
      <c r="D422" s="154"/>
      <c r="E422" s="120" t="s">
        <v>41</v>
      </c>
      <c r="F422" s="236">
        <f>F423</f>
        <v>6000</v>
      </c>
      <c r="G422" s="236">
        <f>G423</f>
        <v>0</v>
      </c>
      <c r="H422" s="236">
        <f>H423</f>
        <v>6000</v>
      </c>
      <c r="I422" s="338"/>
      <c r="J422" s="34"/>
      <c r="K422" s="34"/>
      <c r="L422" s="34"/>
    </row>
    <row r="423" spans="2:12" ht="15" customHeight="1" thickBot="1">
      <c r="B423" s="70"/>
      <c r="C423" s="45"/>
      <c r="D423" s="46" t="s">
        <v>80</v>
      </c>
      <c r="E423" s="19" t="s">
        <v>55</v>
      </c>
      <c r="F423" s="300">
        <v>6000</v>
      </c>
      <c r="G423" s="327"/>
      <c r="H423" s="328">
        <f>F423+G423</f>
        <v>6000</v>
      </c>
      <c r="I423" s="339"/>
      <c r="J423" s="34"/>
      <c r="K423" s="34"/>
      <c r="L423" s="34"/>
    </row>
    <row r="424" spans="2:12" ht="18" customHeight="1" thickBot="1">
      <c r="B424" s="133" t="s">
        <v>71</v>
      </c>
      <c r="C424" s="129"/>
      <c r="D424" s="134"/>
      <c r="E424" s="130" t="s">
        <v>72</v>
      </c>
      <c r="F424" s="235">
        <f>F425+F427+F429+F432+F436</f>
        <v>2306696</v>
      </c>
      <c r="G424" s="235">
        <f>G425+G427+G429+G432+G436</f>
        <v>76000</v>
      </c>
      <c r="H424" s="235">
        <f>H425+H427+H429+H432+H436</f>
        <v>2382696</v>
      </c>
      <c r="I424" s="326"/>
      <c r="J424" s="34"/>
      <c r="K424" s="34"/>
      <c r="L424" s="34"/>
    </row>
    <row r="425" spans="2:12" ht="18" customHeight="1">
      <c r="B425" s="67"/>
      <c r="C425" s="118" t="s">
        <v>148</v>
      </c>
      <c r="D425" s="119"/>
      <c r="E425" s="120" t="s">
        <v>188</v>
      </c>
      <c r="F425" s="266">
        <f>F426</f>
        <v>91000</v>
      </c>
      <c r="G425" s="266">
        <f>G426</f>
        <v>0</v>
      </c>
      <c r="H425" s="266">
        <f>H426</f>
        <v>91000</v>
      </c>
      <c r="I425" s="337"/>
      <c r="J425" s="34"/>
      <c r="K425" s="34"/>
      <c r="L425" s="34"/>
    </row>
    <row r="426" spans="2:12" ht="39" customHeight="1">
      <c r="B426" s="68"/>
      <c r="C426" s="42"/>
      <c r="D426" s="88" t="s">
        <v>215</v>
      </c>
      <c r="E426" s="26" t="s">
        <v>216</v>
      </c>
      <c r="F426" s="299">
        <v>91000</v>
      </c>
      <c r="G426" s="27"/>
      <c r="H426" s="323">
        <f>F426+G426</f>
        <v>91000</v>
      </c>
      <c r="I426" s="338"/>
      <c r="J426" s="34"/>
      <c r="K426" s="34"/>
      <c r="L426" s="34"/>
    </row>
    <row r="427" spans="2:12" ht="16.5" customHeight="1">
      <c r="B427" s="68"/>
      <c r="C427" s="145" t="s">
        <v>252</v>
      </c>
      <c r="D427" s="88"/>
      <c r="E427" s="116" t="s">
        <v>253</v>
      </c>
      <c r="F427" s="236">
        <f>F428</f>
        <v>350000</v>
      </c>
      <c r="G427" s="236">
        <f>G428</f>
        <v>-60000</v>
      </c>
      <c r="H427" s="236">
        <f>H428</f>
        <v>290000</v>
      </c>
      <c r="I427" s="338"/>
      <c r="J427" s="34"/>
      <c r="K427" s="34"/>
      <c r="L427" s="34"/>
    </row>
    <row r="428" spans="2:12" ht="16.5" customHeight="1">
      <c r="B428" s="68"/>
      <c r="C428" s="42"/>
      <c r="D428" s="80">
        <v>2480</v>
      </c>
      <c r="E428" s="26" t="s">
        <v>149</v>
      </c>
      <c r="F428" s="299">
        <v>350000</v>
      </c>
      <c r="G428" s="341">
        <v>-60000</v>
      </c>
      <c r="H428" s="323">
        <f>F428+G428</f>
        <v>290000</v>
      </c>
      <c r="I428" s="342" t="s">
        <v>485</v>
      </c>
      <c r="J428" s="34"/>
      <c r="K428" s="34"/>
      <c r="L428" s="34"/>
    </row>
    <row r="429" spans="2:12" ht="16.5" customHeight="1">
      <c r="B429" s="69"/>
      <c r="C429" s="145" t="s">
        <v>73</v>
      </c>
      <c r="D429" s="155"/>
      <c r="E429" s="116" t="s">
        <v>74</v>
      </c>
      <c r="F429" s="236">
        <f>F430+F431</f>
        <v>1140000</v>
      </c>
      <c r="G429" s="236">
        <f>G430+G431</f>
        <v>136000</v>
      </c>
      <c r="H429" s="236">
        <f>H430+H431</f>
        <v>1276000</v>
      </c>
      <c r="I429" s="338"/>
      <c r="J429" s="34"/>
      <c r="K429" s="34"/>
      <c r="L429" s="34"/>
    </row>
    <row r="430" spans="2:12" ht="16.5" customHeight="1">
      <c r="B430" s="68"/>
      <c r="C430" s="42"/>
      <c r="D430" s="80">
        <v>2480</v>
      </c>
      <c r="E430" s="26" t="s">
        <v>149</v>
      </c>
      <c r="F430" s="299">
        <v>1140000</v>
      </c>
      <c r="G430" s="27"/>
      <c r="H430" s="323">
        <f>F430+G430</f>
        <v>1140000</v>
      </c>
      <c r="I430" s="338"/>
      <c r="J430" s="34"/>
      <c r="K430" s="34"/>
      <c r="L430" s="34"/>
    </row>
    <row r="431" spans="2:12" ht="16.5" customHeight="1">
      <c r="B431" s="68"/>
      <c r="C431" s="42"/>
      <c r="D431" s="43" t="s">
        <v>76</v>
      </c>
      <c r="E431" s="26" t="s">
        <v>77</v>
      </c>
      <c r="F431" s="299">
        <v>0</v>
      </c>
      <c r="G431" s="292">
        <v>136000</v>
      </c>
      <c r="H431" s="323">
        <f>F431+G431</f>
        <v>136000</v>
      </c>
      <c r="I431" s="342" t="s">
        <v>485</v>
      </c>
      <c r="J431" s="34"/>
      <c r="K431" s="34"/>
      <c r="L431" s="34"/>
    </row>
    <row r="432" spans="2:12" ht="15.75" customHeight="1">
      <c r="B432" s="69"/>
      <c r="C432" s="145" t="s">
        <v>150</v>
      </c>
      <c r="D432" s="145"/>
      <c r="E432" s="116" t="s">
        <v>213</v>
      </c>
      <c r="F432" s="236">
        <f>SUM(F433:F435)</f>
        <v>16600</v>
      </c>
      <c r="G432" s="236">
        <f>SUM(G433:G435)</f>
        <v>0</v>
      </c>
      <c r="H432" s="236">
        <f>SUM(H433:H435)</f>
        <v>16600</v>
      </c>
      <c r="I432" s="338"/>
      <c r="J432" s="34"/>
      <c r="K432" s="34"/>
      <c r="L432" s="34"/>
    </row>
    <row r="433" spans="2:12" ht="15.75" customHeight="1">
      <c r="B433" s="69"/>
      <c r="C433" s="44"/>
      <c r="D433" s="43" t="s">
        <v>104</v>
      </c>
      <c r="E433" s="26" t="s">
        <v>59</v>
      </c>
      <c r="F433" s="302">
        <v>1600</v>
      </c>
      <c r="G433" s="27"/>
      <c r="H433" s="323">
        <f>F433+G433</f>
        <v>1600</v>
      </c>
      <c r="I433" s="338"/>
      <c r="J433" s="34"/>
      <c r="K433" s="34"/>
      <c r="L433" s="34"/>
    </row>
    <row r="434" spans="2:12" ht="15.75" customHeight="1">
      <c r="B434" s="69"/>
      <c r="C434" s="44"/>
      <c r="D434" s="43" t="s">
        <v>105</v>
      </c>
      <c r="E434" s="26" t="s">
        <v>60</v>
      </c>
      <c r="F434" s="302">
        <v>10000</v>
      </c>
      <c r="G434" s="27"/>
      <c r="H434" s="323">
        <f>F434+G434</f>
        <v>10000</v>
      </c>
      <c r="I434" s="338"/>
      <c r="J434" s="34"/>
      <c r="K434" s="34"/>
      <c r="L434" s="34"/>
    </row>
    <row r="435" spans="2:12" ht="15.75" customHeight="1">
      <c r="B435" s="69"/>
      <c r="C435" s="44"/>
      <c r="D435" s="43" t="s">
        <v>53</v>
      </c>
      <c r="E435" s="26" t="s">
        <v>320</v>
      </c>
      <c r="F435" s="302">
        <v>5000</v>
      </c>
      <c r="G435" s="27"/>
      <c r="H435" s="323">
        <f>F435+G435</f>
        <v>5000</v>
      </c>
      <c r="I435" s="338"/>
      <c r="J435" s="34"/>
      <c r="K435" s="34"/>
      <c r="L435" s="34"/>
    </row>
    <row r="436" spans="2:12" ht="15" customHeight="1">
      <c r="B436" s="69"/>
      <c r="C436" s="145" t="s">
        <v>151</v>
      </c>
      <c r="D436" s="144"/>
      <c r="E436" s="116" t="s">
        <v>41</v>
      </c>
      <c r="F436" s="236">
        <f>SUM(F437:F444)</f>
        <v>709096</v>
      </c>
      <c r="G436" s="236">
        <f>SUM(G437:G444)</f>
        <v>0</v>
      </c>
      <c r="H436" s="236">
        <f>SUM(H437:H444)</f>
        <v>709096</v>
      </c>
      <c r="I436" s="338"/>
      <c r="J436" s="34"/>
      <c r="K436" s="34"/>
      <c r="L436" s="34"/>
    </row>
    <row r="437" spans="2:12" ht="39.75" customHeight="1">
      <c r="B437" s="69"/>
      <c r="C437" s="145"/>
      <c r="D437" s="88" t="s">
        <v>215</v>
      </c>
      <c r="E437" s="26" t="s">
        <v>216</v>
      </c>
      <c r="F437" s="299">
        <v>1000</v>
      </c>
      <c r="G437" s="27"/>
      <c r="H437" s="323">
        <f aca="true" t="shared" si="23" ref="H437:H444">F437+G437</f>
        <v>1000</v>
      </c>
      <c r="I437" s="338"/>
      <c r="J437" s="34"/>
      <c r="K437" s="34"/>
      <c r="L437" s="34"/>
    </row>
    <row r="438" spans="2:12" ht="16.5" customHeight="1">
      <c r="B438" s="68"/>
      <c r="C438" s="42"/>
      <c r="D438" s="43" t="s">
        <v>80</v>
      </c>
      <c r="E438" s="26" t="s">
        <v>346</v>
      </c>
      <c r="F438" s="299">
        <v>97629</v>
      </c>
      <c r="G438" s="27"/>
      <c r="H438" s="323">
        <f t="shared" si="23"/>
        <v>97629</v>
      </c>
      <c r="I438" s="338"/>
      <c r="J438" s="34"/>
      <c r="K438" s="34"/>
      <c r="L438" s="34"/>
    </row>
    <row r="439" spans="2:12" ht="15.75" customHeight="1">
      <c r="B439" s="68"/>
      <c r="C439" s="42"/>
      <c r="D439" s="43" t="s">
        <v>104</v>
      </c>
      <c r="E439" s="26" t="s">
        <v>59</v>
      </c>
      <c r="F439" s="299">
        <v>160000</v>
      </c>
      <c r="G439" s="27"/>
      <c r="H439" s="323">
        <f t="shared" si="23"/>
        <v>160000</v>
      </c>
      <c r="I439" s="338"/>
      <c r="J439" s="34"/>
      <c r="K439" s="34"/>
      <c r="L439" s="34"/>
    </row>
    <row r="440" spans="2:12" ht="15.75" customHeight="1">
      <c r="B440" s="68"/>
      <c r="C440" s="42"/>
      <c r="D440" s="43" t="s">
        <v>105</v>
      </c>
      <c r="E440" s="26" t="s">
        <v>375</v>
      </c>
      <c r="F440" s="299">
        <v>167073</v>
      </c>
      <c r="G440" s="341"/>
      <c r="H440" s="323">
        <f t="shared" si="23"/>
        <v>167073</v>
      </c>
      <c r="I440" s="342"/>
      <c r="J440" s="34"/>
      <c r="K440" s="34"/>
      <c r="L440" s="34"/>
    </row>
    <row r="441" spans="2:12" ht="15.75" customHeight="1">
      <c r="B441" s="68"/>
      <c r="C441" s="42"/>
      <c r="D441" s="43" t="s">
        <v>53</v>
      </c>
      <c r="E441" s="26" t="s">
        <v>480</v>
      </c>
      <c r="F441" s="299">
        <v>178713</v>
      </c>
      <c r="G441" s="341"/>
      <c r="H441" s="323">
        <f t="shared" si="23"/>
        <v>178713</v>
      </c>
      <c r="I441" s="342"/>
      <c r="J441" s="34"/>
      <c r="K441" s="34"/>
      <c r="L441" s="34"/>
    </row>
    <row r="442" spans="2:12" ht="24">
      <c r="B442" s="68"/>
      <c r="C442" s="42"/>
      <c r="D442" s="104">
        <v>4400</v>
      </c>
      <c r="E442" s="78" t="s">
        <v>212</v>
      </c>
      <c r="F442" s="299">
        <v>10000</v>
      </c>
      <c r="G442" s="341"/>
      <c r="H442" s="323">
        <f t="shared" si="23"/>
        <v>10000</v>
      </c>
      <c r="I442" s="338"/>
      <c r="J442" s="34"/>
      <c r="K442" s="34"/>
      <c r="L442" s="34"/>
    </row>
    <row r="443" spans="2:12" ht="15" customHeight="1">
      <c r="B443" s="68"/>
      <c r="C443" s="42"/>
      <c r="D443" s="51">
        <v>4480</v>
      </c>
      <c r="E443" s="26" t="s">
        <v>198</v>
      </c>
      <c r="F443" s="299">
        <v>6650</v>
      </c>
      <c r="G443" s="341"/>
      <c r="H443" s="323">
        <f t="shared" si="23"/>
        <v>6650</v>
      </c>
      <c r="I443" s="342"/>
      <c r="J443" s="34"/>
      <c r="K443" s="34"/>
      <c r="L443" s="34"/>
    </row>
    <row r="444" spans="2:12" ht="25.5" customHeight="1" thickBot="1">
      <c r="B444" s="344"/>
      <c r="C444" s="345"/>
      <c r="D444" s="350" t="s">
        <v>76</v>
      </c>
      <c r="E444" s="164" t="s">
        <v>347</v>
      </c>
      <c r="F444" s="347">
        <v>88031</v>
      </c>
      <c r="G444" s="378"/>
      <c r="H444" s="348">
        <f t="shared" si="23"/>
        <v>88031</v>
      </c>
      <c r="I444" s="391"/>
      <c r="J444" s="34"/>
      <c r="K444" s="34"/>
      <c r="L444" s="34"/>
    </row>
    <row r="445" spans="2:12" ht="19.5" customHeight="1" thickBot="1">
      <c r="B445" s="133" t="s">
        <v>75</v>
      </c>
      <c r="C445" s="129"/>
      <c r="D445" s="129"/>
      <c r="E445" s="130" t="s">
        <v>195</v>
      </c>
      <c r="F445" s="235">
        <f>F446</f>
        <v>793138</v>
      </c>
      <c r="G445" s="235">
        <f>G446</f>
        <v>0</v>
      </c>
      <c r="H445" s="235">
        <f>H446</f>
        <v>793138</v>
      </c>
      <c r="I445" s="326"/>
      <c r="J445" s="34"/>
      <c r="K445" s="34"/>
      <c r="L445" s="34"/>
    </row>
    <row r="446" spans="2:12" ht="17.25" customHeight="1">
      <c r="B446" s="103"/>
      <c r="C446" s="118" t="s">
        <v>152</v>
      </c>
      <c r="D446" s="334"/>
      <c r="E446" s="120" t="s">
        <v>214</v>
      </c>
      <c r="F446" s="266">
        <f>SUM(F447:F456)</f>
        <v>793138</v>
      </c>
      <c r="G446" s="266">
        <f>SUM(G447:G456)</f>
        <v>0</v>
      </c>
      <c r="H446" s="266">
        <f>SUM(H447:H456)</f>
        <v>793138</v>
      </c>
      <c r="I446" s="337"/>
      <c r="J446" s="34"/>
      <c r="K446" s="34"/>
      <c r="L446" s="34"/>
    </row>
    <row r="447" spans="2:12" ht="48">
      <c r="B447" s="68"/>
      <c r="C447" s="42"/>
      <c r="D447" s="80" t="s">
        <v>215</v>
      </c>
      <c r="E447" s="26" t="s">
        <v>216</v>
      </c>
      <c r="F447" s="299">
        <v>98000</v>
      </c>
      <c r="G447" s="27"/>
      <c r="H447" s="323">
        <f aca="true" t="shared" si="24" ref="H447:H456">F447+G447</f>
        <v>98000</v>
      </c>
      <c r="I447" s="338"/>
      <c r="J447" s="34"/>
      <c r="K447" s="34"/>
      <c r="L447" s="34"/>
    </row>
    <row r="448" spans="2:12" ht="12.75">
      <c r="B448" s="68"/>
      <c r="C448" s="42"/>
      <c r="D448" s="42">
        <v>4170</v>
      </c>
      <c r="E448" s="26" t="s">
        <v>58</v>
      </c>
      <c r="F448" s="299">
        <v>3000</v>
      </c>
      <c r="G448" s="341"/>
      <c r="H448" s="323">
        <f t="shared" si="24"/>
        <v>3000</v>
      </c>
      <c r="I448" s="342"/>
      <c r="J448" s="34"/>
      <c r="K448" s="34"/>
      <c r="L448" s="34"/>
    </row>
    <row r="449" spans="2:12" ht="19.5" customHeight="1">
      <c r="B449" s="68"/>
      <c r="C449" s="42"/>
      <c r="D449" s="43" t="s">
        <v>80</v>
      </c>
      <c r="E449" s="26" t="s">
        <v>348</v>
      </c>
      <c r="F449" s="299">
        <v>171438</v>
      </c>
      <c r="G449" s="27"/>
      <c r="H449" s="323">
        <f t="shared" si="24"/>
        <v>171438</v>
      </c>
      <c r="I449" s="338"/>
      <c r="J449" s="34"/>
      <c r="K449" s="34"/>
      <c r="L449" s="34"/>
    </row>
    <row r="450" spans="2:12" ht="15.75" customHeight="1">
      <c r="B450" s="68"/>
      <c r="C450" s="165"/>
      <c r="D450" s="51">
        <v>4220</v>
      </c>
      <c r="E450" s="26" t="s">
        <v>129</v>
      </c>
      <c r="F450" s="299">
        <v>7000</v>
      </c>
      <c r="G450" s="27"/>
      <c r="H450" s="323">
        <f t="shared" si="24"/>
        <v>7000</v>
      </c>
      <c r="I450" s="338"/>
      <c r="J450" s="34"/>
      <c r="K450" s="34"/>
      <c r="L450" s="34"/>
    </row>
    <row r="451" spans="2:12" ht="15.75" customHeight="1">
      <c r="B451" s="68"/>
      <c r="C451" s="165"/>
      <c r="D451" s="43" t="s">
        <v>104</v>
      </c>
      <c r="E451" s="26" t="s">
        <v>59</v>
      </c>
      <c r="F451" s="299">
        <v>200000</v>
      </c>
      <c r="G451" s="27"/>
      <c r="H451" s="323">
        <f t="shared" si="24"/>
        <v>200000</v>
      </c>
      <c r="I451" s="338"/>
      <c r="J451" s="34"/>
      <c r="K451" s="34"/>
      <c r="L451" s="34"/>
    </row>
    <row r="452" spans="2:12" ht="15.75" customHeight="1">
      <c r="B452" s="68"/>
      <c r="C452" s="165"/>
      <c r="D452" s="43" t="s">
        <v>105</v>
      </c>
      <c r="E452" s="26" t="s">
        <v>319</v>
      </c>
      <c r="F452" s="299">
        <v>102000</v>
      </c>
      <c r="G452" s="341"/>
      <c r="H452" s="323">
        <f t="shared" si="24"/>
        <v>102000</v>
      </c>
      <c r="I452" s="342"/>
      <c r="J452" s="34"/>
      <c r="K452" s="34"/>
      <c r="L452" s="34"/>
    </row>
    <row r="453" spans="2:12" ht="15.75" customHeight="1">
      <c r="B453" s="68"/>
      <c r="C453" s="165"/>
      <c r="D453" s="43" t="s">
        <v>53</v>
      </c>
      <c r="E453" s="26" t="s">
        <v>54</v>
      </c>
      <c r="F453" s="299">
        <v>151000</v>
      </c>
      <c r="G453" s="27"/>
      <c r="H453" s="323">
        <f t="shared" si="24"/>
        <v>151000</v>
      </c>
      <c r="I453" s="338"/>
      <c r="J453" s="34"/>
      <c r="K453" s="34"/>
      <c r="L453" s="34"/>
    </row>
    <row r="454" spans="2:12" ht="15.75" customHeight="1">
      <c r="B454" s="68"/>
      <c r="C454" s="165"/>
      <c r="D454" s="43" t="s">
        <v>85</v>
      </c>
      <c r="E454" s="26" t="s">
        <v>63</v>
      </c>
      <c r="F454" s="299">
        <v>3000</v>
      </c>
      <c r="G454" s="27"/>
      <c r="H454" s="323">
        <f t="shared" si="24"/>
        <v>3000</v>
      </c>
      <c r="I454" s="338"/>
      <c r="J454" s="34"/>
      <c r="K454" s="34"/>
      <c r="L454" s="34"/>
    </row>
    <row r="455" spans="2:12" ht="15.75" customHeight="1">
      <c r="B455" s="224"/>
      <c r="C455" s="165"/>
      <c r="D455" s="43" t="s">
        <v>76</v>
      </c>
      <c r="E455" s="26" t="s">
        <v>77</v>
      </c>
      <c r="F455" s="317">
        <v>30000</v>
      </c>
      <c r="G455" s="27"/>
      <c r="H455" s="323">
        <f t="shared" si="24"/>
        <v>30000</v>
      </c>
      <c r="I455" s="338"/>
      <c r="J455" s="34"/>
      <c r="K455" s="34"/>
      <c r="L455" s="34"/>
    </row>
    <row r="456" spans="2:12" ht="27" customHeight="1">
      <c r="B456" s="224"/>
      <c r="C456" s="165"/>
      <c r="D456" s="51">
        <v>6060</v>
      </c>
      <c r="E456" s="26" t="s">
        <v>349</v>
      </c>
      <c r="F456" s="317">
        <v>27700</v>
      </c>
      <c r="G456" s="27"/>
      <c r="H456" s="323">
        <f t="shared" si="24"/>
        <v>27700</v>
      </c>
      <c r="I456" s="338"/>
      <c r="J456" s="34"/>
      <c r="K456" s="34"/>
      <c r="L456" s="34"/>
    </row>
    <row r="457" spans="2:12" s="54" customFormat="1" ht="4.5" customHeight="1" thickBot="1">
      <c r="B457" s="170"/>
      <c r="C457" s="171"/>
      <c r="D457" s="171"/>
      <c r="E457" s="36"/>
      <c r="F457" s="318"/>
      <c r="G457" s="335"/>
      <c r="H457" s="335"/>
      <c r="I457" s="340"/>
      <c r="J457" s="53"/>
      <c r="K457" s="53"/>
      <c r="L457" s="53"/>
    </row>
    <row r="458" spans="2:12" ht="17.25" customHeight="1" thickBot="1">
      <c r="B458" s="138"/>
      <c r="C458" s="139"/>
      <c r="D458" s="140"/>
      <c r="E458" s="141" t="s">
        <v>153</v>
      </c>
      <c r="F458" s="319">
        <f>F10+F26+F38+F48+F51+F106+F125+F142+F149+F152+F155+F259+F274+F318+F328+F341+F393+F424+F445</f>
        <v>44081396.019999996</v>
      </c>
      <c r="G458" s="319">
        <f>G10+G26+G38+G48+G51+G106+G125+G142+G149+G152+G155+G259+G274+G318+G328+G341+G393+G424+G445</f>
        <v>295721</v>
      </c>
      <c r="H458" s="319">
        <f>H10+H26+H38+H48+H51+H106+H125+H142+H149+H152+H155+H259+H274+H318+H328+H341+H393+H424+H445</f>
        <v>44377117.019999996</v>
      </c>
      <c r="I458" s="326"/>
      <c r="J458" s="34"/>
      <c r="K458" s="34"/>
      <c r="L458" s="34"/>
    </row>
    <row r="459" spans="2:12" ht="26.25" customHeight="1">
      <c r="B459" s="55"/>
      <c r="C459" s="55"/>
      <c r="D459" s="56"/>
      <c r="E459" s="57"/>
      <c r="F459" s="37"/>
      <c r="G459" s="34"/>
      <c r="H459" s="34"/>
      <c r="I459" s="34"/>
      <c r="J459" s="34"/>
      <c r="K459" s="34"/>
      <c r="L459" s="34"/>
    </row>
    <row r="460" spans="2:12" ht="26.25" customHeight="1">
      <c r="B460" s="55"/>
      <c r="C460" s="55"/>
      <c r="D460" s="56"/>
      <c r="E460" s="57"/>
      <c r="F460" s="37"/>
      <c r="G460" s="34"/>
      <c r="H460" s="34"/>
      <c r="I460" s="34"/>
      <c r="J460" s="34"/>
      <c r="K460" s="34"/>
      <c r="L460" s="34"/>
    </row>
    <row r="461" spans="2:12" ht="26.25" customHeight="1">
      <c r="B461" s="55"/>
      <c r="C461" s="55"/>
      <c r="D461" s="56"/>
      <c r="E461" s="57"/>
      <c r="F461" s="37"/>
      <c r="G461" s="34"/>
      <c r="H461" s="34"/>
      <c r="I461" s="34"/>
      <c r="J461" s="34"/>
      <c r="K461" s="34"/>
      <c r="L461" s="34"/>
    </row>
    <row r="462" spans="2:12" ht="26.25" customHeight="1">
      <c r="B462" s="55"/>
      <c r="C462" s="55"/>
      <c r="D462" s="56"/>
      <c r="E462" s="57"/>
      <c r="F462" s="37"/>
      <c r="G462" s="34"/>
      <c r="H462" s="34"/>
      <c r="I462" s="34"/>
      <c r="J462" s="34"/>
      <c r="K462" s="34"/>
      <c r="L462" s="34"/>
    </row>
    <row r="463" spans="2:12" ht="26.25" customHeight="1">
      <c r="B463" s="55"/>
      <c r="C463" s="55"/>
      <c r="D463" s="56"/>
      <c r="E463" s="57"/>
      <c r="F463" s="37"/>
      <c r="G463" s="34"/>
      <c r="H463" s="34"/>
      <c r="I463" s="34"/>
      <c r="J463" s="34"/>
      <c r="K463" s="34"/>
      <c r="L463" s="34"/>
    </row>
    <row r="464" spans="2:12" ht="26.25" customHeight="1">
      <c r="B464" s="55"/>
      <c r="C464" s="55"/>
      <c r="D464" s="56"/>
      <c r="E464" s="57"/>
      <c r="F464" s="37"/>
      <c r="G464" s="34"/>
      <c r="H464" s="34"/>
      <c r="I464" s="34"/>
      <c r="J464" s="34"/>
      <c r="K464" s="34"/>
      <c r="L464" s="34"/>
    </row>
    <row r="465" spans="2:12" ht="26.25" customHeight="1">
      <c r="B465" s="55"/>
      <c r="C465" s="55"/>
      <c r="D465" s="56"/>
      <c r="E465" s="57"/>
      <c r="F465" s="37"/>
      <c r="G465" s="34"/>
      <c r="H465" s="34"/>
      <c r="I465" s="34"/>
      <c r="J465" s="34"/>
      <c r="K465" s="34"/>
      <c r="L465" s="34"/>
    </row>
    <row r="466" spans="2:12" ht="26.25" customHeight="1">
      <c r="B466" s="55"/>
      <c r="C466" s="55"/>
      <c r="D466" s="56"/>
      <c r="E466" s="57"/>
      <c r="F466" s="37"/>
      <c r="G466" s="34"/>
      <c r="H466" s="34"/>
      <c r="I466" s="34"/>
      <c r="J466" s="34"/>
      <c r="K466" s="34"/>
      <c r="L466" s="34"/>
    </row>
    <row r="467" spans="2:12" ht="26.25" customHeight="1">
      <c r="B467" s="55"/>
      <c r="C467" s="55"/>
      <c r="D467" s="56"/>
      <c r="E467" s="57"/>
      <c r="F467" s="37"/>
      <c r="G467" s="34"/>
      <c r="H467" s="34"/>
      <c r="I467" s="34"/>
      <c r="J467" s="34"/>
      <c r="K467" s="34"/>
      <c r="L467" s="34"/>
    </row>
    <row r="468" spans="2:12" ht="26.25" customHeight="1">
      <c r="B468" s="55"/>
      <c r="C468" s="55"/>
      <c r="D468" s="56"/>
      <c r="E468" s="57"/>
      <c r="F468" s="37"/>
      <c r="G468" s="34"/>
      <c r="H468" s="34"/>
      <c r="I468" s="34"/>
      <c r="J468" s="34"/>
      <c r="K468" s="34"/>
      <c r="L468" s="34"/>
    </row>
    <row r="469" spans="2:12" ht="26.25" customHeight="1">
      <c r="B469" s="55"/>
      <c r="C469" s="55"/>
      <c r="D469" s="56"/>
      <c r="E469" s="57"/>
      <c r="F469" s="37"/>
      <c r="G469" s="34"/>
      <c r="H469" s="34"/>
      <c r="I469" s="34"/>
      <c r="J469" s="34"/>
      <c r="K469" s="34"/>
      <c r="L469" s="34"/>
    </row>
    <row r="470" spans="2:12" ht="26.25" customHeight="1">
      <c r="B470" s="55"/>
      <c r="C470" s="55"/>
      <c r="D470" s="56"/>
      <c r="E470" s="57"/>
      <c r="F470" s="37"/>
      <c r="G470" s="34"/>
      <c r="H470" s="34"/>
      <c r="I470" s="34"/>
      <c r="J470" s="34"/>
      <c r="K470" s="34"/>
      <c r="L470" s="34"/>
    </row>
    <row r="471" spans="2:12" ht="26.25" customHeight="1">
      <c r="B471" s="55"/>
      <c r="C471" s="55"/>
      <c r="D471" s="56"/>
      <c r="E471" s="57"/>
      <c r="F471" s="37"/>
      <c r="G471" s="34"/>
      <c r="H471" s="34"/>
      <c r="I471" s="34"/>
      <c r="J471" s="34"/>
      <c r="K471" s="34"/>
      <c r="L471" s="34"/>
    </row>
    <row r="472" spans="2:12" ht="26.25" customHeight="1">
      <c r="B472" s="55"/>
      <c r="C472" s="55"/>
      <c r="D472" s="56"/>
      <c r="E472" s="57"/>
      <c r="F472" s="37"/>
      <c r="G472" s="34"/>
      <c r="H472" s="34"/>
      <c r="I472" s="34"/>
      <c r="J472" s="34"/>
      <c r="K472" s="34"/>
      <c r="L472" s="34"/>
    </row>
    <row r="473" spans="2:12" ht="26.25" customHeight="1">
      <c r="B473" s="55"/>
      <c r="C473" s="55"/>
      <c r="D473" s="56"/>
      <c r="E473" s="57"/>
      <c r="F473" s="37"/>
      <c r="G473" s="34"/>
      <c r="H473" s="34"/>
      <c r="I473" s="34"/>
      <c r="J473" s="34"/>
      <c r="K473" s="34"/>
      <c r="L473" s="34"/>
    </row>
    <row r="474" spans="2:12" ht="26.25" customHeight="1">
      <c r="B474" s="55"/>
      <c r="C474" s="55"/>
      <c r="D474" s="56"/>
      <c r="E474" s="57"/>
      <c r="F474" s="37"/>
      <c r="G474" s="34"/>
      <c r="H474" s="34"/>
      <c r="I474" s="34"/>
      <c r="J474" s="34"/>
      <c r="K474" s="34"/>
      <c r="L474" s="34"/>
    </row>
    <row r="475" spans="2:12" ht="26.25" customHeight="1">
      <c r="B475" s="55"/>
      <c r="C475" s="55"/>
      <c r="D475" s="56"/>
      <c r="E475" s="57"/>
      <c r="F475" s="37"/>
      <c r="G475" s="34"/>
      <c r="H475" s="34"/>
      <c r="I475" s="34"/>
      <c r="J475" s="34"/>
      <c r="K475" s="34"/>
      <c r="L475" s="34"/>
    </row>
    <row r="476" spans="2:12" ht="26.25" customHeight="1">
      <c r="B476" s="55"/>
      <c r="C476" s="55"/>
      <c r="D476" s="56"/>
      <c r="E476" s="57"/>
      <c r="F476" s="37"/>
      <c r="G476" s="34"/>
      <c r="H476" s="34"/>
      <c r="I476" s="34"/>
      <c r="J476" s="34"/>
      <c r="K476" s="34"/>
      <c r="L476" s="34"/>
    </row>
    <row r="477" spans="2:12" ht="26.25" customHeight="1">
      <c r="B477" s="55"/>
      <c r="C477" s="55"/>
      <c r="D477" s="56"/>
      <c r="E477" s="57"/>
      <c r="F477" s="37"/>
      <c r="G477" s="34"/>
      <c r="H477" s="34"/>
      <c r="I477" s="34"/>
      <c r="J477" s="34"/>
      <c r="K477" s="34"/>
      <c r="L477" s="34"/>
    </row>
    <row r="478" spans="2:12" ht="26.25" customHeight="1">
      <c r="B478" s="55"/>
      <c r="C478" s="55"/>
      <c r="F478" s="228"/>
      <c r="G478" s="34"/>
      <c r="H478" s="37"/>
      <c r="I478" s="34"/>
      <c r="J478" s="34"/>
      <c r="K478" s="34"/>
      <c r="L478" s="34"/>
    </row>
    <row r="479" spans="2:12" ht="26.25" customHeight="1">
      <c r="B479" s="55"/>
      <c r="C479" s="55"/>
      <c r="D479" s="56"/>
      <c r="F479" s="229"/>
      <c r="G479" s="34"/>
      <c r="H479" s="37"/>
      <c r="I479" s="34"/>
      <c r="J479" s="34"/>
      <c r="K479" s="34"/>
      <c r="L479" s="34"/>
    </row>
    <row r="480" spans="2:12" ht="26.25" customHeight="1">
      <c r="B480" s="55"/>
      <c r="C480" s="55"/>
      <c r="D480" s="56"/>
      <c r="F480" s="229"/>
      <c r="G480" s="34"/>
      <c r="H480" s="354"/>
      <c r="I480" s="34"/>
      <c r="J480" s="34"/>
      <c r="K480" s="34"/>
      <c r="L480" s="34"/>
    </row>
    <row r="481" spans="2:12" ht="26.25" customHeight="1">
      <c r="B481" s="55"/>
      <c r="C481" s="55"/>
      <c r="D481" s="56"/>
      <c r="E481" s="57"/>
      <c r="F481" s="353"/>
      <c r="G481" s="34"/>
      <c r="H481" s="355"/>
      <c r="I481" s="34"/>
      <c r="J481" s="34"/>
      <c r="K481" s="34"/>
      <c r="L481" s="34"/>
    </row>
    <row r="482" spans="2:12" ht="26.25" customHeight="1">
      <c r="B482" s="55"/>
      <c r="C482" s="55"/>
      <c r="D482" s="56"/>
      <c r="E482" s="57"/>
      <c r="F482" s="231"/>
      <c r="G482" s="34"/>
      <c r="H482" s="34"/>
      <c r="I482" s="34"/>
      <c r="J482" s="34"/>
      <c r="K482" s="34"/>
      <c r="L482" s="34"/>
    </row>
    <row r="483" spans="2:12" ht="26.25" customHeight="1">
      <c r="B483" s="55"/>
      <c r="C483" s="55"/>
      <c r="D483" s="56"/>
      <c r="E483" s="57"/>
      <c r="F483" s="177"/>
      <c r="G483" s="34"/>
      <c r="H483" s="34"/>
      <c r="I483" s="34"/>
      <c r="J483" s="34"/>
      <c r="K483" s="34"/>
      <c r="L483" s="34"/>
    </row>
    <row r="484" spans="2:12" ht="26.25" customHeight="1">
      <c r="B484" s="55"/>
      <c r="C484" s="55"/>
      <c r="D484" s="56"/>
      <c r="E484" s="57"/>
      <c r="F484" s="37"/>
      <c r="G484" s="34"/>
      <c r="H484" s="34"/>
      <c r="I484" s="34"/>
      <c r="J484" s="34"/>
      <c r="K484" s="34"/>
      <c r="L484" s="34"/>
    </row>
    <row r="485" spans="2:12" ht="14.25">
      <c r="B485" s="55"/>
      <c r="C485" s="55"/>
      <c r="D485" s="56"/>
      <c r="E485" s="57"/>
      <c r="F485" s="37"/>
      <c r="G485" s="34"/>
      <c r="H485" s="34"/>
      <c r="I485" s="34"/>
      <c r="J485" s="34"/>
      <c r="K485" s="34"/>
      <c r="L485" s="34"/>
    </row>
    <row r="486" spans="2:12" ht="27" customHeight="1">
      <c r="B486" s="55"/>
      <c r="C486" s="55"/>
      <c r="D486" s="56"/>
      <c r="E486" s="57"/>
      <c r="F486" s="37"/>
      <c r="G486" s="34"/>
      <c r="H486" s="34"/>
      <c r="I486" s="34"/>
      <c r="J486" s="34"/>
      <c r="K486" s="34"/>
      <c r="L486" s="34"/>
    </row>
    <row r="487" spans="2:12" ht="25.5" customHeight="1">
      <c r="B487" s="55"/>
      <c r="C487" s="55"/>
      <c r="D487" s="56"/>
      <c r="E487" s="57"/>
      <c r="G487" s="34"/>
      <c r="H487" s="34"/>
      <c r="I487" s="34"/>
      <c r="J487" s="34"/>
      <c r="K487" s="34"/>
      <c r="L487" s="34"/>
    </row>
    <row r="488" spans="2:12" ht="14.25">
      <c r="B488" s="55"/>
      <c r="C488" s="55"/>
      <c r="D488" s="56"/>
      <c r="E488" s="57"/>
      <c r="F488" s="37"/>
      <c r="G488" s="34"/>
      <c r="H488" s="34"/>
      <c r="I488" s="34"/>
      <c r="J488" s="34"/>
      <c r="K488" s="34"/>
      <c r="L488" s="34"/>
    </row>
    <row r="489" spans="2:12" ht="12.7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2.7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2.7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2.7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2.7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2.7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2.7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2:12" ht="12.7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4.25">
      <c r="B497" s="34"/>
      <c r="C497" s="34"/>
      <c r="D497" s="34"/>
      <c r="E497" s="34"/>
      <c r="F497" s="37"/>
      <c r="G497" s="34"/>
      <c r="H497" s="34"/>
      <c r="I497" s="34"/>
      <c r="J497" s="34"/>
      <c r="K497" s="34"/>
      <c r="L497" s="34"/>
    </row>
    <row r="498" spans="2:12" ht="12.7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2:12" ht="12.7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2:12" ht="12.7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2:12" ht="12.7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2:12" ht="12.7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2:12" ht="12.7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2:12" ht="12.7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2:12" ht="12.7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2:10" ht="12.75">
      <c r="B506" s="34"/>
      <c r="C506" s="34"/>
      <c r="D506" s="34"/>
      <c r="E506" s="34"/>
      <c r="F506" s="34"/>
      <c r="G506" s="34"/>
      <c r="H506" s="34"/>
      <c r="I506" s="34"/>
      <c r="J506" s="34"/>
    </row>
    <row r="507" spans="2:10" ht="12.75">
      <c r="B507" s="34"/>
      <c r="C507" s="34"/>
      <c r="D507" s="34"/>
      <c r="E507" s="34"/>
      <c r="F507" s="34"/>
      <c r="G507" s="34"/>
      <c r="H507" s="34"/>
      <c r="I507" s="34"/>
      <c r="J507" s="34"/>
    </row>
    <row r="508" spans="2:10" ht="12.75">
      <c r="B508" s="34"/>
      <c r="C508" s="34"/>
      <c r="D508" s="34"/>
      <c r="E508" s="34"/>
      <c r="F508" s="34"/>
      <c r="G508" s="34"/>
      <c r="H508" s="34"/>
      <c r="I508" s="34"/>
      <c r="J508" s="34"/>
    </row>
    <row r="509" spans="2:10" ht="12.75"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2:10" ht="12.75">
      <c r="B510" s="34"/>
      <c r="C510" s="34"/>
      <c r="D510" s="34"/>
      <c r="E510" s="34"/>
      <c r="F510" s="34"/>
      <c r="G510" s="34"/>
      <c r="H510" s="34"/>
      <c r="I510" s="34"/>
      <c r="J510" s="34"/>
    </row>
    <row r="511" spans="2:10" ht="12.75">
      <c r="B511" s="34"/>
      <c r="C511" s="34"/>
      <c r="D511" s="34"/>
      <c r="E511" s="34"/>
      <c r="F511" s="34"/>
      <c r="G511" s="34"/>
      <c r="H511" s="34"/>
      <c r="I511" s="34"/>
      <c r="J511" s="34"/>
    </row>
    <row r="512" spans="2:10" ht="12.75">
      <c r="B512" s="34"/>
      <c r="C512" s="34"/>
      <c r="D512" s="34"/>
      <c r="E512" s="34"/>
      <c r="F512" s="34"/>
      <c r="G512" s="34"/>
      <c r="H512" s="34"/>
      <c r="I512" s="34"/>
      <c r="J512" s="34"/>
    </row>
    <row r="513" spans="2:10" ht="12.75">
      <c r="B513" s="34"/>
      <c r="C513" s="34"/>
      <c r="D513" s="34"/>
      <c r="E513" s="34"/>
      <c r="F513" s="34"/>
      <c r="G513" s="34"/>
      <c r="H513" s="34"/>
      <c r="I513" s="34"/>
      <c r="J513" s="34"/>
    </row>
    <row r="514" spans="2:10" ht="12.75">
      <c r="B514" s="34"/>
      <c r="C514" s="34"/>
      <c r="D514" s="34"/>
      <c r="E514" s="34"/>
      <c r="F514" s="34"/>
      <c r="G514" s="34"/>
      <c r="H514" s="34"/>
      <c r="I514" s="34"/>
      <c r="J514" s="34"/>
    </row>
    <row r="515" spans="2:10" ht="12.75">
      <c r="B515" s="34"/>
      <c r="C515" s="34"/>
      <c r="D515" s="34"/>
      <c r="E515" s="34"/>
      <c r="F515" s="34"/>
      <c r="G515" s="34"/>
      <c r="H515" s="34"/>
      <c r="I515" s="34"/>
      <c r="J515" s="34"/>
    </row>
    <row r="516" spans="2:10" ht="12.75">
      <c r="B516" s="34"/>
      <c r="C516" s="34"/>
      <c r="D516" s="34"/>
      <c r="E516" s="34"/>
      <c r="F516" s="34"/>
      <c r="G516" s="34"/>
      <c r="H516" s="34"/>
      <c r="I516" s="34"/>
      <c r="J516" s="34"/>
    </row>
    <row r="517" spans="2:10" ht="12.75">
      <c r="B517" s="34"/>
      <c r="C517" s="34"/>
      <c r="D517" s="34"/>
      <c r="E517" s="34"/>
      <c r="F517" s="34"/>
      <c r="G517" s="34"/>
      <c r="H517" s="34"/>
      <c r="I517" s="34"/>
      <c r="J517" s="34"/>
    </row>
    <row r="518" spans="2:10" ht="12.75">
      <c r="B518" s="34"/>
      <c r="C518" s="34"/>
      <c r="D518" s="34"/>
      <c r="E518" s="34"/>
      <c r="F518" s="34"/>
      <c r="G518" s="34"/>
      <c r="H518" s="34"/>
      <c r="I518" s="34"/>
      <c r="J518" s="34"/>
    </row>
    <row r="519" spans="2:10" ht="12.75">
      <c r="B519" s="34"/>
      <c r="C519" s="34"/>
      <c r="D519" s="34"/>
      <c r="E519" s="34"/>
      <c r="F519" s="34"/>
      <c r="G519" s="34"/>
      <c r="H519" s="34"/>
      <c r="I519" s="34"/>
      <c r="J519" s="34"/>
    </row>
    <row r="520" spans="2:10" ht="12.75">
      <c r="B520" s="34"/>
      <c r="C520" s="34"/>
      <c r="D520" s="34"/>
      <c r="E520" s="34"/>
      <c r="F520" s="34"/>
      <c r="G520" s="34"/>
      <c r="H520" s="34"/>
      <c r="I520" s="34"/>
      <c r="J520" s="34"/>
    </row>
    <row r="521" spans="2:10" ht="12.75">
      <c r="B521" s="34"/>
      <c r="C521" s="34"/>
      <c r="D521" s="34"/>
      <c r="E521" s="34"/>
      <c r="F521" s="34"/>
      <c r="G521" s="34"/>
      <c r="H521" s="34"/>
      <c r="I521" s="34"/>
      <c r="J521" s="34"/>
    </row>
    <row r="522" spans="2:10" ht="12.75">
      <c r="B522" s="34"/>
      <c r="C522" s="34"/>
      <c r="D522" s="34"/>
      <c r="E522" s="34"/>
      <c r="F522" s="34"/>
      <c r="G522" s="34"/>
      <c r="H522" s="34"/>
      <c r="I522" s="34"/>
      <c r="J522" s="34"/>
    </row>
    <row r="523" spans="2:10" ht="12.75">
      <c r="B523" s="34"/>
      <c r="C523" s="34"/>
      <c r="D523" s="34"/>
      <c r="E523" s="34"/>
      <c r="F523" s="34"/>
      <c r="G523" s="34"/>
      <c r="H523" s="34"/>
      <c r="I523" s="34"/>
      <c r="J523" s="34"/>
    </row>
    <row r="524" spans="2:10" ht="12.75">
      <c r="B524" s="34"/>
      <c r="C524" s="34"/>
      <c r="D524" s="34"/>
      <c r="E524" s="34"/>
      <c r="F524" s="34"/>
      <c r="G524" s="34"/>
      <c r="H524" s="34"/>
      <c r="I524" s="34"/>
      <c r="J524" s="34"/>
    </row>
    <row r="525" spans="2:10" ht="12.75">
      <c r="B525" s="34"/>
      <c r="C525" s="34"/>
      <c r="D525" s="34"/>
      <c r="E525" s="34"/>
      <c r="F525" s="34"/>
      <c r="G525" s="34"/>
      <c r="H525" s="34"/>
      <c r="I525" s="34"/>
      <c r="J525" s="34"/>
    </row>
    <row r="526" spans="2:10" ht="12.75">
      <c r="B526" s="34"/>
      <c r="C526" s="34"/>
      <c r="D526" s="34"/>
      <c r="E526" s="34"/>
      <c r="F526" s="34"/>
      <c r="G526" s="34"/>
      <c r="H526" s="34"/>
      <c r="I526" s="34"/>
      <c r="J526" s="34"/>
    </row>
    <row r="527" spans="2:10" ht="12.75">
      <c r="B527" s="34"/>
      <c r="C527" s="34"/>
      <c r="D527" s="34"/>
      <c r="E527" s="34"/>
      <c r="F527" s="34"/>
      <c r="G527" s="34"/>
      <c r="H527" s="34"/>
      <c r="I527" s="34"/>
      <c r="J527" s="34"/>
    </row>
    <row r="528" spans="2:10" ht="12.75">
      <c r="B528" s="34"/>
      <c r="C528" s="34"/>
      <c r="D528" s="34"/>
      <c r="E528" s="34"/>
      <c r="F528" s="34"/>
      <c r="G528" s="34"/>
      <c r="H528" s="34"/>
      <c r="I528" s="34"/>
      <c r="J528" s="34"/>
    </row>
    <row r="529" spans="2:10" ht="12.75">
      <c r="B529" s="34"/>
      <c r="C529" s="34"/>
      <c r="D529" s="34"/>
      <c r="E529" s="34"/>
      <c r="F529" s="34"/>
      <c r="G529" s="34"/>
      <c r="H529" s="34"/>
      <c r="I529" s="34"/>
      <c r="J529" s="34"/>
    </row>
    <row r="530" spans="2:10" ht="12.75">
      <c r="B530" s="34"/>
      <c r="C530" s="34"/>
      <c r="D530" s="34"/>
      <c r="E530" s="34"/>
      <c r="F530" s="34"/>
      <c r="G530" s="34"/>
      <c r="H530" s="34"/>
      <c r="I530" s="34"/>
      <c r="J530" s="34"/>
    </row>
    <row r="531" spans="2:10" ht="12.75">
      <c r="B531" s="34"/>
      <c r="C531" s="34"/>
      <c r="D531" s="34"/>
      <c r="E531" s="34"/>
      <c r="F531" s="34"/>
      <c r="G531" s="34"/>
      <c r="H531" s="34"/>
      <c r="I531" s="34"/>
      <c r="J531" s="34"/>
    </row>
    <row r="532" spans="2:10" ht="12.75">
      <c r="B532" s="34"/>
      <c r="C532" s="34"/>
      <c r="D532" s="34"/>
      <c r="E532" s="34"/>
      <c r="F532" s="34"/>
      <c r="G532" s="34"/>
      <c r="H532" s="34"/>
      <c r="I532" s="34"/>
      <c r="J532" s="34"/>
    </row>
    <row r="533" spans="2:10" ht="12.75">
      <c r="B533" s="34"/>
      <c r="C533" s="34"/>
      <c r="D533" s="34"/>
      <c r="E533" s="34"/>
      <c r="F533" s="34"/>
      <c r="G533" s="34"/>
      <c r="H533" s="34"/>
      <c r="I533" s="34"/>
      <c r="J533" s="34"/>
    </row>
    <row r="534" spans="2:10" ht="12.75">
      <c r="B534" s="34"/>
      <c r="C534" s="34"/>
      <c r="D534" s="34"/>
      <c r="E534" s="34"/>
      <c r="F534" s="34"/>
      <c r="G534" s="34"/>
      <c r="H534" s="34"/>
      <c r="I534" s="34"/>
      <c r="J534" s="34"/>
    </row>
    <row r="535" spans="2:10" ht="12.75">
      <c r="B535" s="34"/>
      <c r="C535" s="34"/>
      <c r="D535" s="34"/>
      <c r="E535" s="34"/>
      <c r="F535" s="34"/>
      <c r="G535" s="34"/>
      <c r="H535" s="34"/>
      <c r="I535" s="34"/>
      <c r="J535" s="34"/>
    </row>
    <row r="536" spans="2:10" ht="12.75">
      <c r="B536" s="34"/>
      <c r="C536" s="34"/>
      <c r="D536" s="34"/>
      <c r="E536" s="34"/>
      <c r="F536" s="34"/>
      <c r="G536" s="34"/>
      <c r="H536" s="34"/>
      <c r="I536" s="34"/>
      <c r="J536" s="34"/>
    </row>
    <row r="537" spans="2:10" ht="12.75">
      <c r="B537" s="34"/>
      <c r="C537" s="34"/>
      <c r="D537" s="34"/>
      <c r="E537" s="34"/>
      <c r="F537" s="34"/>
      <c r="G537" s="34"/>
      <c r="H537" s="34"/>
      <c r="I537" s="34"/>
      <c r="J537" s="34"/>
    </row>
    <row r="538" spans="2:10" ht="12.75">
      <c r="B538" s="34"/>
      <c r="C538" s="34"/>
      <c r="D538" s="34"/>
      <c r="E538" s="34"/>
      <c r="F538" s="34"/>
      <c r="G538" s="34"/>
      <c r="H538" s="34"/>
      <c r="I538" s="34"/>
      <c r="J538" s="34"/>
    </row>
    <row r="539" spans="2:10" ht="12.75">
      <c r="B539" s="34"/>
      <c r="C539" s="34"/>
      <c r="D539" s="34"/>
      <c r="E539" s="34"/>
      <c r="F539" s="34"/>
      <c r="G539" s="34"/>
      <c r="H539" s="34"/>
      <c r="I539" s="34"/>
      <c r="J539" s="34"/>
    </row>
    <row r="540" spans="2:10" ht="12.75">
      <c r="B540" s="34"/>
      <c r="C540" s="34"/>
      <c r="D540" s="34"/>
      <c r="E540" s="34"/>
      <c r="F540" s="34"/>
      <c r="G540" s="34"/>
      <c r="H540" s="34"/>
      <c r="I540" s="34"/>
      <c r="J540" s="34"/>
    </row>
    <row r="541" spans="2:10" ht="12.75">
      <c r="B541" s="34"/>
      <c r="C541" s="34"/>
      <c r="D541" s="34"/>
      <c r="E541" s="34"/>
      <c r="F541" s="34"/>
      <c r="G541" s="34"/>
      <c r="H541" s="34"/>
      <c r="I541" s="34"/>
      <c r="J541" s="34"/>
    </row>
  </sheetData>
  <sheetProtection/>
  <mergeCells count="1">
    <mergeCell ref="E6:G6"/>
  </mergeCells>
  <printOptions/>
  <pageMargins left="0.3937007874015748" right="0" top="0.4724409448818898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4.28125" style="30" customWidth="1"/>
    <col min="2" max="2" width="4.7109375" style="30" bestFit="1" customWidth="1"/>
    <col min="3" max="3" width="30.28125" style="30" customWidth="1"/>
    <col min="4" max="4" width="10.7109375" style="30" customWidth="1"/>
    <col min="5" max="5" width="13.57421875" style="30" customWidth="1"/>
    <col min="6" max="6" width="11.8515625" style="30" customWidth="1"/>
    <col min="7" max="7" width="13.57421875" style="30" customWidth="1"/>
    <col min="8" max="8" width="4.7109375" style="30" customWidth="1"/>
    <col min="9" max="16384" width="9.140625" style="30" customWidth="1"/>
  </cols>
  <sheetData>
    <row r="1" ht="12.75">
      <c r="E1" s="98" t="s">
        <v>358</v>
      </c>
    </row>
    <row r="2" spans="3:5" ht="18.75">
      <c r="C2" s="527"/>
      <c r="E2" s="98" t="s">
        <v>532</v>
      </c>
    </row>
    <row r="3" ht="12.75">
      <c r="E3" s="98" t="s">
        <v>481</v>
      </c>
    </row>
    <row r="5" ht="18.75">
      <c r="C5" s="410"/>
    </row>
    <row r="6" spans="2:5" ht="15" customHeight="1">
      <c r="B6" s="528" t="s">
        <v>528</v>
      </c>
      <c r="C6" s="528"/>
      <c r="D6" s="528"/>
      <c r="E6" s="528"/>
    </row>
    <row r="7" ht="6.75" customHeight="1">
      <c r="B7" s="529"/>
    </row>
    <row r="8" ht="12.75">
      <c r="G8" s="66" t="s">
        <v>384</v>
      </c>
    </row>
    <row r="9" spans="2:7" ht="15" customHeight="1">
      <c r="B9" s="596" t="s">
        <v>457</v>
      </c>
      <c r="C9" s="596" t="s">
        <v>44</v>
      </c>
      <c r="D9" s="597" t="s">
        <v>490</v>
      </c>
      <c r="E9" s="599" t="s">
        <v>332</v>
      </c>
      <c r="F9" s="592" t="s">
        <v>352</v>
      </c>
      <c r="G9" s="593" t="s">
        <v>353</v>
      </c>
    </row>
    <row r="10" spans="2:7" ht="15" customHeight="1">
      <c r="B10" s="596"/>
      <c r="C10" s="596"/>
      <c r="D10" s="598"/>
      <c r="E10" s="599"/>
      <c r="F10" s="592"/>
      <c r="G10" s="593"/>
    </row>
    <row r="11" spans="2:7" ht="15.75" customHeight="1">
      <c r="B11" s="596"/>
      <c r="C11" s="596"/>
      <c r="D11" s="598"/>
      <c r="E11" s="599"/>
      <c r="F11" s="592"/>
      <c r="G11" s="593"/>
    </row>
    <row r="12" spans="2:7" s="530" customFormat="1" ht="8.25" customHeight="1" thickBot="1">
      <c r="B12" s="499">
        <v>1</v>
      </c>
      <c r="C12" s="499">
        <v>2</v>
      </c>
      <c r="D12" s="499">
        <v>3</v>
      </c>
      <c r="E12" s="499">
        <v>4</v>
      </c>
      <c r="F12" s="531">
        <v>5</v>
      </c>
      <c r="G12" s="531">
        <v>6</v>
      </c>
    </row>
    <row r="13" spans="2:7" ht="18.75" customHeight="1" thickBot="1">
      <c r="B13" s="594" t="s">
        <v>491</v>
      </c>
      <c r="C13" s="595"/>
      <c r="D13" s="532"/>
      <c r="E13" s="533">
        <f>SUM(E14:E22)</f>
        <v>3968019</v>
      </c>
      <c r="F13" s="533">
        <f>SUM(F14:F22)</f>
        <v>153764</v>
      </c>
      <c r="G13" s="533">
        <f>SUM(G14:G22)</f>
        <v>4121783</v>
      </c>
    </row>
    <row r="14" spans="2:7" ht="63.75">
      <c r="B14" s="534" t="s">
        <v>458</v>
      </c>
      <c r="C14" s="535" t="s">
        <v>492</v>
      </c>
      <c r="D14" s="513" t="s">
        <v>493</v>
      </c>
      <c r="E14" s="536"/>
      <c r="F14" s="537"/>
      <c r="G14" s="537"/>
    </row>
    <row r="15" spans="2:7" ht="25.5">
      <c r="B15" s="538" t="s">
        <v>459</v>
      </c>
      <c r="C15" s="539" t="s">
        <v>494</v>
      </c>
      <c r="D15" s="516" t="s">
        <v>495</v>
      </c>
      <c r="E15" s="540"/>
      <c r="F15" s="541"/>
      <c r="G15" s="541"/>
    </row>
    <row r="16" spans="2:7" ht="20.25" customHeight="1">
      <c r="B16" s="538" t="s">
        <v>460</v>
      </c>
      <c r="C16" s="542" t="s">
        <v>496</v>
      </c>
      <c r="D16" s="543" t="s">
        <v>497</v>
      </c>
      <c r="E16" s="544"/>
      <c r="F16" s="541"/>
      <c r="G16" s="541"/>
    </row>
    <row r="17" spans="2:7" ht="25.5">
      <c r="B17" s="538" t="s">
        <v>461</v>
      </c>
      <c r="C17" s="539" t="s">
        <v>498</v>
      </c>
      <c r="D17" s="516" t="s">
        <v>499</v>
      </c>
      <c r="E17" s="544"/>
      <c r="F17" s="541"/>
      <c r="G17" s="541"/>
    </row>
    <row r="18" spans="2:7" ht="38.25">
      <c r="B18" s="538" t="s">
        <v>462</v>
      </c>
      <c r="C18" s="539" t="s">
        <v>500</v>
      </c>
      <c r="D18" s="516" t="s">
        <v>501</v>
      </c>
      <c r="E18" s="544"/>
      <c r="F18" s="541"/>
      <c r="G18" s="541"/>
    </row>
    <row r="19" spans="2:7" ht="38.25">
      <c r="B19" s="538" t="s">
        <v>463</v>
      </c>
      <c r="C19" s="535" t="s">
        <v>502</v>
      </c>
      <c r="D19" s="513" t="s">
        <v>503</v>
      </c>
      <c r="E19" s="544">
        <v>3968019</v>
      </c>
      <c r="F19" s="541">
        <v>153764</v>
      </c>
      <c r="G19" s="541">
        <f>E19+F19</f>
        <v>4121783</v>
      </c>
    </row>
    <row r="20" spans="2:7" ht="38.25">
      <c r="B20" s="538" t="s">
        <v>464</v>
      </c>
      <c r="C20" s="535" t="s">
        <v>504</v>
      </c>
      <c r="D20" s="516" t="s">
        <v>505</v>
      </c>
      <c r="E20" s="545"/>
      <c r="F20" s="541"/>
      <c r="G20" s="541"/>
    </row>
    <row r="21" spans="2:7" ht="25.5">
      <c r="B21" s="538" t="s">
        <v>465</v>
      </c>
      <c r="C21" s="546" t="s">
        <v>506</v>
      </c>
      <c r="D21" s="547" t="s">
        <v>507</v>
      </c>
      <c r="E21" s="542"/>
      <c r="F21" s="541"/>
      <c r="G21" s="541"/>
    </row>
    <row r="22" spans="2:7" ht="18.75" customHeight="1" thickBot="1">
      <c r="B22" s="538" t="s">
        <v>466</v>
      </c>
      <c r="C22" s="548" t="s">
        <v>508</v>
      </c>
      <c r="D22" s="547" t="s">
        <v>509</v>
      </c>
      <c r="E22" s="548"/>
      <c r="F22" s="327"/>
      <c r="G22" s="327"/>
    </row>
    <row r="23" spans="2:7" ht="18.75" customHeight="1" thickBot="1">
      <c r="B23" s="594" t="s">
        <v>510</v>
      </c>
      <c r="C23" s="595"/>
      <c r="D23" s="532"/>
      <c r="E23" s="533">
        <f>SUM(E24:E30)</f>
        <v>2198774</v>
      </c>
      <c r="F23" s="533">
        <f>SUM(F24:F30)</f>
        <v>0</v>
      </c>
      <c r="G23" s="533">
        <f>SUM(G24:G30)</f>
        <v>2198774</v>
      </c>
    </row>
    <row r="24" spans="2:7" ht="51">
      <c r="B24" s="534" t="s">
        <v>458</v>
      </c>
      <c r="C24" s="535" t="s">
        <v>511</v>
      </c>
      <c r="D24" s="513" t="s">
        <v>512</v>
      </c>
      <c r="E24" s="549"/>
      <c r="F24" s="537"/>
      <c r="G24" s="537"/>
    </row>
    <row r="25" spans="2:7" ht="25.5">
      <c r="B25" s="538" t="s">
        <v>459</v>
      </c>
      <c r="C25" s="539" t="s">
        <v>513</v>
      </c>
      <c r="D25" s="516" t="s">
        <v>514</v>
      </c>
      <c r="E25" s="540">
        <v>700000</v>
      </c>
      <c r="F25" s="541"/>
      <c r="G25" s="541">
        <f>E25+F25</f>
        <v>700000</v>
      </c>
    </row>
    <row r="26" spans="2:7" ht="12.75">
      <c r="B26" s="538" t="s">
        <v>460</v>
      </c>
      <c r="C26" s="542" t="s">
        <v>515</v>
      </c>
      <c r="D26" s="516" t="s">
        <v>516</v>
      </c>
      <c r="E26" s="544"/>
      <c r="F26" s="27"/>
      <c r="G26" s="27"/>
    </row>
    <row r="27" spans="2:7" ht="25.5">
      <c r="B27" s="538" t="s">
        <v>461</v>
      </c>
      <c r="C27" s="535" t="s">
        <v>517</v>
      </c>
      <c r="D27" s="513" t="s">
        <v>518</v>
      </c>
      <c r="E27" s="544">
        <v>1498774</v>
      </c>
      <c r="F27" s="27"/>
      <c r="G27" s="541">
        <f>E27+F27</f>
        <v>1498774</v>
      </c>
    </row>
    <row r="28" spans="2:7" ht="28.5" customHeight="1">
      <c r="B28" s="538" t="s">
        <v>462</v>
      </c>
      <c r="C28" s="535" t="s">
        <v>519</v>
      </c>
      <c r="D28" s="513" t="s">
        <v>520</v>
      </c>
      <c r="E28" s="545"/>
      <c r="F28" s="27"/>
      <c r="G28" s="27"/>
    </row>
    <row r="29" spans="2:7" ht="18.75" customHeight="1">
      <c r="B29" s="538" t="s">
        <v>463</v>
      </c>
      <c r="C29" s="542" t="s">
        <v>521</v>
      </c>
      <c r="D29" s="516" t="s">
        <v>522</v>
      </c>
      <c r="E29" s="542"/>
      <c r="F29" s="27"/>
      <c r="G29" s="27"/>
    </row>
    <row r="30" spans="2:7" ht="25.5">
      <c r="B30" s="538" t="s">
        <v>464</v>
      </c>
      <c r="C30" s="539" t="s">
        <v>523</v>
      </c>
      <c r="D30" s="516" t="s">
        <v>524</v>
      </c>
      <c r="E30" s="542"/>
      <c r="F30" s="27"/>
      <c r="G30" s="27"/>
    </row>
    <row r="31" ht="7.5" customHeight="1">
      <c r="B31" s="550"/>
    </row>
    <row r="32" spans="2:5" ht="12.75">
      <c r="B32" s="551"/>
      <c r="C32" s="552"/>
      <c r="D32" s="552"/>
      <c r="E32" s="552"/>
    </row>
  </sheetData>
  <sheetProtection/>
  <mergeCells count="8">
    <mergeCell ref="F9:F11"/>
    <mergeCell ref="G9:G11"/>
    <mergeCell ref="B13:C13"/>
    <mergeCell ref="B23:C23"/>
    <mergeCell ref="B9:B11"/>
    <mergeCell ref="C9:C11"/>
    <mergeCell ref="D9:D11"/>
    <mergeCell ref="E9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39.28125" style="0" customWidth="1"/>
    <col min="5" max="5" width="14.00390625" style="0" customWidth="1"/>
    <col min="6" max="6" width="11.7109375" style="0" customWidth="1"/>
    <col min="7" max="7" width="14.00390625" style="0" customWidth="1"/>
    <col min="8" max="8" width="45.00390625" style="0" customWidth="1"/>
    <col min="9" max="9" width="16.7109375" style="0" customWidth="1"/>
    <col min="10" max="10" width="0.9921875" style="0" customWidth="1"/>
  </cols>
  <sheetData>
    <row r="1" spans="1:17" ht="14.25" customHeight="1">
      <c r="A1" s="30"/>
      <c r="B1" s="30"/>
      <c r="C1" s="30"/>
      <c r="D1" s="30"/>
      <c r="E1" s="30"/>
      <c r="F1" s="30"/>
      <c r="G1" s="30"/>
      <c r="H1" s="98" t="s">
        <v>382</v>
      </c>
      <c r="I1" s="30"/>
      <c r="J1" s="30"/>
      <c r="K1" s="30"/>
      <c r="L1" s="30"/>
      <c r="M1" s="30"/>
      <c r="O1" s="30"/>
      <c r="P1" s="30"/>
      <c r="Q1" s="30"/>
    </row>
    <row r="2" spans="1:17" ht="18.75">
      <c r="A2" s="30"/>
      <c r="B2" s="30"/>
      <c r="C2" s="30"/>
      <c r="D2" s="410"/>
      <c r="E2" s="30"/>
      <c r="F2" s="30"/>
      <c r="G2" s="30"/>
      <c r="H2" s="98" t="s">
        <v>532</v>
      </c>
      <c r="I2" s="30"/>
      <c r="J2" s="30"/>
      <c r="K2" s="30"/>
      <c r="L2" s="30"/>
      <c r="M2" s="30"/>
      <c r="O2" s="30"/>
      <c r="P2" s="30"/>
      <c r="Q2" s="30"/>
    </row>
    <row r="3" spans="1:17" ht="14.25" customHeight="1">
      <c r="A3" s="30"/>
      <c r="B3" s="30"/>
      <c r="C3" s="30"/>
      <c r="D3" s="411"/>
      <c r="H3" s="98" t="s">
        <v>481</v>
      </c>
      <c r="I3" s="30"/>
      <c r="J3" s="30"/>
      <c r="K3" s="30"/>
      <c r="L3" s="30"/>
      <c r="M3" s="30"/>
      <c r="O3" s="30"/>
      <c r="P3" s="30"/>
      <c r="Q3" s="30"/>
    </row>
    <row r="4" spans="2:17" ht="18" customHeight="1">
      <c r="B4" s="412"/>
      <c r="C4" s="600" t="s">
        <v>383</v>
      </c>
      <c r="D4" s="600"/>
      <c r="E4" s="600"/>
      <c r="F4" s="600"/>
      <c r="G4" s="600"/>
      <c r="H4" s="413"/>
      <c r="I4" s="412"/>
      <c r="J4" s="412"/>
      <c r="K4" s="412"/>
      <c r="L4" s="412"/>
      <c r="M4" s="412"/>
      <c r="N4" s="412"/>
      <c r="O4" s="412"/>
      <c r="P4" s="412"/>
      <c r="Q4" s="412"/>
    </row>
    <row r="5" spans="1:16" ht="12" customHeight="1" thickBot="1">
      <c r="A5" s="412"/>
      <c r="B5" s="412"/>
      <c r="C5" s="412"/>
      <c r="D5" s="412"/>
      <c r="E5" s="412"/>
      <c r="F5" s="412"/>
      <c r="G5" s="412"/>
      <c r="H5" s="412"/>
      <c r="I5" s="414" t="s">
        <v>384</v>
      </c>
      <c r="J5" s="412"/>
      <c r="K5" s="412"/>
      <c r="L5" s="412"/>
      <c r="M5" s="412"/>
      <c r="N5" s="412"/>
      <c r="O5" s="412"/>
      <c r="P5" s="412"/>
    </row>
    <row r="6" spans="1:9" ht="64.5" customHeight="1" thickBot="1">
      <c r="A6" s="415" t="s">
        <v>0</v>
      </c>
      <c r="B6" s="416" t="s">
        <v>1</v>
      </c>
      <c r="C6" s="35" t="s">
        <v>2</v>
      </c>
      <c r="D6" s="416" t="s">
        <v>44</v>
      </c>
      <c r="E6" s="417" t="s">
        <v>385</v>
      </c>
      <c r="F6" s="417" t="s">
        <v>352</v>
      </c>
      <c r="G6" s="417" t="s">
        <v>386</v>
      </c>
      <c r="H6" s="418" t="s">
        <v>387</v>
      </c>
      <c r="I6" s="419" t="s">
        <v>388</v>
      </c>
    </row>
    <row r="7" spans="1:9" ht="9.75" customHeight="1">
      <c r="A7" s="356">
        <v>1</v>
      </c>
      <c r="B7" s="420">
        <v>2</v>
      </c>
      <c r="C7" s="420">
        <v>3</v>
      </c>
      <c r="D7" s="420">
        <v>4</v>
      </c>
      <c r="E7" s="420">
        <v>5</v>
      </c>
      <c r="F7" s="420">
        <v>6</v>
      </c>
      <c r="G7" s="420">
        <v>7</v>
      </c>
      <c r="H7" s="421">
        <v>8</v>
      </c>
      <c r="I7" s="422">
        <v>9</v>
      </c>
    </row>
    <row r="8" spans="1:9" ht="15" customHeight="1">
      <c r="A8" s="423" t="s">
        <v>65</v>
      </c>
      <c r="B8" s="424"/>
      <c r="C8" s="424"/>
      <c r="D8" s="425" t="s">
        <v>66</v>
      </c>
      <c r="E8" s="426">
        <f>E9</f>
        <v>260000</v>
      </c>
      <c r="F8" s="426">
        <f>F9</f>
        <v>0</v>
      </c>
      <c r="G8" s="426">
        <f>G9</f>
        <v>260000</v>
      </c>
      <c r="H8" s="427"/>
      <c r="I8" s="81"/>
    </row>
    <row r="9" spans="1:9" ht="24.75" customHeight="1">
      <c r="A9" s="428"/>
      <c r="B9" s="429" t="s">
        <v>67</v>
      </c>
      <c r="C9" s="430"/>
      <c r="D9" s="431" t="s">
        <v>165</v>
      </c>
      <c r="E9" s="432">
        <f>SUM(E10:E12)</f>
        <v>260000</v>
      </c>
      <c r="F9" s="432">
        <f>SUM(F10:F12)</f>
        <v>0</v>
      </c>
      <c r="G9" s="432">
        <f>SUM(G10:G12)</f>
        <v>260000</v>
      </c>
      <c r="H9" s="433"/>
      <c r="I9" s="81"/>
    </row>
    <row r="10" spans="1:9" ht="18" customHeight="1">
      <c r="A10" s="428"/>
      <c r="B10" s="434"/>
      <c r="C10" s="435">
        <v>6050</v>
      </c>
      <c r="D10" s="436" t="s">
        <v>389</v>
      </c>
      <c r="E10" s="437">
        <v>200000</v>
      </c>
      <c r="F10" s="437"/>
      <c r="G10" s="437">
        <f>E10+F10</f>
        <v>200000</v>
      </c>
      <c r="H10" s="438" t="s">
        <v>390</v>
      </c>
      <c r="I10" s="439" t="s">
        <v>391</v>
      </c>
    </row>
    <row r="11" spans="1:9" ht="18" customHeight="1">
      <c r="A11" s="428"/>
      <c r="B11" s="434"/>
      <c r="C11" s="435">
        <v>6050</v>
      </c>
      <c r="D11" s="436" t="s">
        <v>389</v>
      </c>
      <c r="E11" s="437">
        <v>50000</v>
      </c>
      <c r="F11" s="437"/>
      <c r="G11" s="437">
        <f>E11+F11</f>
        <v>50000</v>
      </c>
      <c r="H11" s="438" t="s">
        <v>392</v>
      </c>
      <c r="I11" s="439" t="s">
        <v>391</v>
      </c>
    </row>
    <row r="12" spans="1:9" ht="18" customHeight="1">
      <c r="A12" s="428"/>
      <c r="B12" s="434"/>
      <c r="C12" s="435">
        <v>6050</v>
      </c>
      <c r="D12" s="436" t="s">
        <v>389</v>
      </c>
      <c r="E12" s="437">
        <v>10000</v>
      </c>
      <c r="F12" s="437"/>
      <c r="G12" s="437">
        <f>E12+F12</f>
        <v>10000</v>
      </c>
      <c r="H12" s="440" t="s">
        <v>393</v>
      </c>
      <c r="I12" s="439" t="s">
        <v>391</v>
      </c>
    </row>
    <row r="13" spans="1:9" ht="15.75" customHeight="1">
      <c r="A13" s="441">
        <v>600</v>
      </c>
      <c r="B13" s="442"/>
      <c r="C13" s="442"/>
      <c r="D13" s="425" t="s">
        <v>68</v>
      </c>
      <c r="E13" s="443">
        <f>E14+E16</f>
        <v>1658670.28</v>
      </c>
      <c r="F13" s="443">
        <f>F14+F16</f>
        <v>-37000</v>
      </c>
      <c r="G13" s="443">
        <f>G14+G16</f>
        <v>1621670.28</v>
      </c>
      <c r="H13" s="444"/>
      <c r="I13" s="81"/>
    </row>
    <row r="14" spans="1:9" ht="17.25" customHeight="1">
      <c r="A14" s="441"/>
      <c r="B14" s="430">
        <v>60014</v>
      </c>
      <c r="C14" s="430"/>
      <c r="D14" s="431" t="s">
        <v>69</v>
      </c>
      <c r="E14" s="432">
        <f>E15</f>
        <v>11000</v>
      </c>
      <c r="F14" s="432">
        <f>F15</f>
        <v>0</v>
      </c>
      <c r="G14" s="432">
        <f>G15</f>
        <v>11000</v>
      </c>
      <c r="H14" s="444"/>
      <c r="I14" s="81"/>
    </row>
    <row r="15" spans="1:9" ht="30" customHeight="1">
      <c r="A15" s="441"/>
      <c r="B15" s="442"/>
      <c r="C15" s="435">
        <v>6300</v>
      </c>
      <c r="D15" s="436" t="s">
        <v>246</v>
      </c>
      <c r="E15" s="445">
        <v>11000</v>
      </c>
      <c r="F15" s="445"/>
      <c r="G15" s="437">
        <f>E15+F15</f>
        <v>11000</v>
      </c>
      <c r="H15" s="438" t="s">
        <v>394</v>
      </c>
      <c r="I15" s="446" t="s">
        <v>395</v>
      </c>
    </row>
    <row r="16" spans="1:9" ht="16.5" customHeight="1">
      <c r="A16" s="428"/>
      <c r="B16" s="430">
        <v>60016</v>
      </c>
      <c r="C16" s="430"/>
      <c r="D16" s="431" t="s">
        <v>160</v>
      </c>
      <c r="E16" s="447">
        <f>SUM(E17:E37)</f>
        <v>1647670.28</v>
      </c>
      <c r="F16" s="447">
        <f>SUM(F17:F37)</f>
        <v>-37000</v>
      </c>
      <c r="G16" s="447">
        <f>SUM(G17:G37)</f>
        <v>1610670.28</v>
      </c>
      <c r="H16" s="448"/>
      <c r="I16" s="449"/>
    </row>
    <row r="17" spans="1:9" ht="21" customHeight="1">
      <c r="A17" s="450"/>
      <c r="B17" s="451"/>
      <c r="C17" s="452">
        <v>6050</v>
      </c>
      <c r="D17" s="436" t="s">
        <v>389</v>
      </c>
      <c r="E17" s="437">
        <v>435480</v>
      </c>
      <c r="F17" s="437">
        <v>-30000</v>
      </c>
      <c r="G17" s="437">
        <f aca="true" t="shared" si="0" ref="G17:G33">E17+F17</f>
        <v>405480</v>
      </c>
      <c r="H17" s="448" t="s">
        <v>396</v>
      </c>
      <c r="I17" s="439" t="s">
        <v>391</v>
      </c>
    </row>
    <row r="18" spans="1:9" ht="16.5" customHeight="1">
      <c r="A18" s="450"/>
      <c r="B18" s="451"/>
      <c r="C18" s="452">
        <v>6050</v>
      </c>
      <c r="D18" s="436" t="s">
        <v>389</v>
      </c>
      <c r="E18" s="437">
        <v>580000</v>
      </c>
      <c r="F18" s="453"/>
      <c r="G18" s="437">
        <f t="shared" si="0"/>
        <v>580000</v>
      </c>
      <c r="H18" s="454" t="s">
        <v>397</v>
      </c>
      <c r="I18" s="439" t="s">
        <v>391</v>
      </c>
    </row>
    <row r="19" spans="1:9" ht="16.5" customHeight="1">
      <c r="A19" s="450"/>
      <c r="B19" s="451"/>
      <c r="C19" s="452">
        <v>6050</v>
      </c>
      <c r="D19" s="436" t="s">
        <v>389</v>
      </c>
      <c r="E19" s="437">
        <v>150000</v>
      </c>
      <c r="F19" s="437">
        <v>-7000</v>
      </c>
      <c r="G19" s="437">
        <f t="shared" si="0"/>
        <v>143000</v>
      </c>
      <c r="H19" s="448" t="s">
        <v>398</v>
      </c>
      <c r="I19" s="439" t="s">
        <v>391</v>
      </c>
    </row>
    <row r="20" spans="1:9" ht="16.5" customHeight="1">
      <c r="A20" s="450"/>
      <c r="B20" s="451"/>
      <c r="C20" s="452">
        <v>6050</v>
      </c>
      <c r="D20" s="436" t="s">
        <v>389</v>
      </c>
      <c r="E20" s="437">
        <v>50000</v>
      </c>
      <c r="F20" s="437"/>
      <c r="G20" s="437">
        <f t="shared" si="0"/>
        <v>50000</v>
      </c>
      <c r="H20" s="448" t="s">
        <v>399</v>
      </c>
      <c r="I20" s="439" t="s">
        <v>391</v>
      </c>
    </row>
    <row r="21" spans="1:9" ht="16.5" customHeight="1">
      <c r="A21" s="450"/>
      <c r="B21" s="451"/>
      <c r="C21" s="452">
        <v>6050</v>
      </c>
      <c r="D21" s="436" t="s">
        <v>389</v>
      </c>
      <c r="E21" s="437">
        <v>20000</v>
      </c>
      <c r="F21" s="455"/>
      <c r="G21" s="437">
        <f t="shared" si="0"/>
        <v>20000</v>
      </c>
      <c r="H21" s="456" t="s">
        <v>400</v>
      </c>
      <c r="I21" s="439" t="s">
        <v>391</v>
      </c>
    </row>
    <row r="22" spans="1:9" ht="16.5" customHeight="1">
      <c r="A22" s="450"/>
      <c r="B22" s="451"/>
      <c r="C22" s="452">
        <v>6050</v>
      </c>
      <c r="D22" s="436" t="s">
        <v>389</v>
      </c>
      <c r="E22" s="437">
        <v>2500</v>
      </c>
      <c r="F22" s="437"/>
      <c r="G22" s="437">
        <f t="shared" si="0"/>
        <v>2500</v>
      </c>
      <c r="H22" s="448" t="s">
        <v>401</v>
      </c>
      <c r="I22" s="439" t="s">
        <v>391</v>
      </c>
    </row>
    <row r="23" spans="1:9" ht="16.5" customHeight="1">
      <c r="A23" s="450"/>
      <c r="B23" s="451"/>
      <c r="C23" s="452">
        <v>6050</v>
      </c>
      <c r="D23" s="436" t="s">
        <v>389</v>
      </c>
      <c r="E23" s="437">
        <v>5000</v>
      </c>
      <c r="F23" s="437"/>
      <c r="G23" s="437">
        <f t="shared" si="0"/>
        <v>5000</v>
      </c>
      <c r="H23" s="448" t="s">
        <v>402</v>
      </c>
      <c r="I23" s="439" t="s">
        <v>391</v>
      </c>
    </row>
    <row r="24" spans="1:9" ht="16.5" customHeight="1">
      <c r="A24" s="450"/>
      <c r="B24" s="451"/>
      <c r="C24" s="452">
        <v>6050</v>
      </c>
      <c r="D24" s="436" t="s">
        <v>389</v>
      </c>
      <c r="E24" s="437">
        <v>8000</v>
      </c>
      <c r="F24" s="437"/>
      <c r="G24" s="437">
        <f t="shared" si="0"/>
        <v>8000</v>
      </c>
      <c r="H24" s="448" t="s">
        <v>403</v>
      </c>
      <c r="I24" s="439" t="s">
        <v>391</v>
      </c>
    </row>
    <row r="25" spans="1:9" ht="16.5" customHeight="1">
      <c r="A25" s="450"/>
      <c r="B25" s="451"/>
      <c r="C25" s="452">
        <v>6050</v>
      </c>
      <c r="D25" s="436" t="s">
        <v>389</v>
      </c>
      <c r="E25" s="437">
        <v>46125</v>
      </c>
      <c r="F25" s="437"/>
      <c r="G25" s="437">
        <f t="shared" si="0"/>
        <v>46125</v>
      </c>
      <c r="H25" s="448" t="s">
        <v>404</v>
      </c>
      <c r="I25" s="439" t="s">
        <v>391</v>
      </c>
    </row>
    <row r="26" spans="1:9" ht="16.5" customHeight="1">
      <c r="A26" s="450"/>
      <c r="B26" s="451"/>
      <c r="C26" s="452">
        <v>6050</v>
      </c>
      <c r="D26" s="436" t="s">
        <v>389</v>
      </c>
      <c r="E26" s="437">
        <v>8000</v>
      </c>
      <c r="F26" s="437"/>
      <c r="G26" s="437">
        <f t="shared" si="0"/>
        <v>8000</v>
      </c>
      <c r="H26" s="448" t="s">
        <v>405</v>
      </c>
      <c r="I26" s="439" t="s">
        <v>391</v>
      </c>
    </row>
    <row r="27" spans="1:9" ht="24" customHeight="1">
      <c r="A27" s="450"/>
      <c r="B27" s="451"/>
      <c r="C27" s="452">
        <v>6050</v>
      </c>
      <c r="D27" s="436" t="s">
        <v>389</v>
      </c>
      <c r="E27" s="437">
        <v>295875</v>
      </c>
      <c r="F27" s="437"/>
      <c r="G27" s="437">
        <f t="shared" si="0"/>
        <v>295875</v>
      </c>
      <c r="H27" s="448" t="s">
        <v>406</v>
      </c>
      <c r="I27" s="439" t="s">
        <v>391</v>
      </c>
    </row>
    <row r="28" spans="1:9" ht="16.5" customHeight="1">
      <c r="A28" s="450"/>
      <c r="B28" s="451"/>
      <c r="C28" s="452">
        <v>6050</v>
      </c>
      <c r="D28" s="436" t="s">
        <v>389</v>
      </c>
      <c r="E28" s="437">
        <v>0</v>
      </c>
      <c r="F28" s="437"/>
      <c r="G28" s="437">
        <f t="shared" si="0"/>
        <v>0</v>
      </c>
      <c r="H28" s="440" t="s">
        <v>393</v>
      </c>
      <c r="I28" s="439" t="s">
        <v>391</v>
      </c>
    </row>
    <row r="29" spans="1:9" ht="22.5" customHeight="1">
      <c r="A29" s="428"/>
      <c r="B29" s="457"/>
      <c r="C29" s="435">
        <v>6050</v>
      </c>
      <c r="D29" s="436" t="s">
        <v>407</v>
      </c>
      <c r="E29" s="437">
        <v>6000</v>
      </c>
      <c r="F29" s="437"/>
      <c r="G29" s="437">
        <f t="shared" si="0"/>
        <v>6000</v>
      </c>
      <c r="H29" s="440" t="s">
        <v>408</v>
      </c>
      <c r="I29" s="439" t="s">
        <v>391</v>
      </c>
    </row>
    <row r="30" spans="1:9" ht="22.5" customHeight="1">
      <c r="A30" s="450"/>
      <c r="B30" s="451"/>
      <c r="C30" s="452">
        <v>6050</v>
      </c>
      <c r="D30" s="436" t="s">
        <v>407</v>
      </c>
      <c r="E30" s="437">
        <v>4000</v>
      </c>
      <c r="F30" s="437"/>
      <c r="G30" s="437">
        <f t="shared" si="0"/>
        <v>4000</v>
      </c>
      <c r="H30" s="440" t="s">
        <v>409</v>
      </c>
      <c r="I30" s="439" t="s">
        <v>391</v>
      </c>
    </row>
    <row r="31" spans="1:9" ht="22.5" customHeight="1">
      <c r="A31" s="450"/>
      <c r="B31" s="451"/>
      <c r="C31" s="452">
        <v>6050</v>
      </c>
      <c r="D31" s="436" t="s">
        <v>407</v>
      </c>
      <c r="E31" s="437">
        <v>1500</v>
      </c>
      <c r="F31" s="437"/>
      <c r="G31" s="437">
        <f t="shared" si="0"/>
        <v>1500</v>
      </c>
      <c r="H31" s="440" t="s">
        <v>410</v>
      </c>
      <c r="I31" s="439" t="s">
        <v>391</v>
      </c>
    </row>
    <row r="32" spans="1:9" ht="22.5" customHeight="1">
      <c r="A32" s="428"/>
      <c r="B32" s="457"/>
      <c r="C32" s="435">
        <v>6050</v>
      </c>
      <c r="D32" s="436" t="s">
        <v>407</v>
      </c>
      <c r="E32" s="437">
        <v>4000</v>
      </c>
      <c r="F32" s="437"/>
      <c r="G32" s="437">
        <f t="shared" si="0"/>
        <v>4000</v>
      </c>
      <c r="H32" s="440" t="s">
        <v>411</v>
      </c>
      <c r="I32" s="439" t="s">
        <v>391</v>
      </c>
    </row>
    <row r="33" spans="1:9" ht="22.5" customHeight="1">
      <c r="A33" s="428"/>
      <c r="B33" s="457"/>
      <c r="C33" s="435">
        <v>6050</v>
      </c>
      <c r="D33" s="436" t="s">
        <v>407</v>
      </c>
      <c r="E33" s="437">
        <v>5000</v>
      </c>
      <c r="F33" s="437"/>
      <c r="G33" s="437">
        <f t="shared" si="0"/>
        <v>5000</v>
      </c>
      <c r="H33" s="440" t="s">
        <v>412</v>
      </c>
      <c r="I33" s="439" t="s">
        <v>391</v>
      </c>
    </row>
    <row r="34" spans="1:9" ht="22.5" customHeight="1">
      <c r="A34" s="428"/>
      <c r="B34" s="457"/>
      <c r="C34" s="435">
        <v>6050</v>
      </c>
      <c r="D34" s="436" t="s">
        <v>407</v>
      </c>
      <c r="E34" s="437">
        <v>3000</v>
      </c>
      <c r="F34" s="437"/>
      <c r="G34" s="437">
        <f>E34+F34</f>
        <v>3000</v>
      </c>
      <c r="H34" s="440" t="s">
        <v>413</v>
      </c>
      <c r="I34" s="439" t="s">
        <v>391</v>
      </c>
    </row>
    <row r="35" spans="1:9" ht="22.5" customHeight="1">
      <c r="A35" s="428"/>
      <c r="B35" s="457"/>
      <c r="C35" s="435">
        <v>6050</v>
      </c>
      <c r="D35" s="436" t="s">
        <v>407</v>
      </c>
      <c r="E35" s="437">
        <v>9000</v>
      </c>
      <c r="F35" s="437"/>
      <c r="G35" s="437">
        <f>E35+F35</f>
        <v>9000</v>
      </c>
      <c r="H35" s="440" t="s">
        <v>468</v>
      </c>
      <c r="I35" s="439" t="s">
        <v>391</v>
      </c>
    </row>
    <row r="36" spans="1:9" ht="22.5" customHeight="1">
      <c r="A36" s="428"/>
      <c r="B36" s="457"/>
      <c r="C36" s="435">
        <v>6050</v>
      </c>
      <c r="D36" s="436" t="s">
        <v>407</v>
      </c>
      <c r="E36" s="437">
        <v>10000</v>
      </c>
      <c r="F36" s="437"/>
      <c r="G36" s="437">
        <f>E36+F36</f>
        <v>10000</v>
      </c>
      <c r="H36" s="440" t="s">
        <v>469</v>
      </c>
      <c r="I36" s="439" t="s">
        <v>391</v>
      </c>
    </row>
    <row r="37" spans="1:9" ht="22.5" customHeight="1">
      <c r="A37" s="428"/>
      <c r="B37" s="457"/>
      <c r="C37" s="435">
        <v>6050</v>
      </c>
      <c r="D37" s="436" t="s">
        <v>407</v>
      </c>
      <c r="E37" s="437">
        <v>4190.28</v>
      </c>
      <c r="F37" s="437"/>
      <c r="G37" s="437">
        <f>E37+F37</f>
        <v>4190.28</v>
      </c>
      <c r="H37" s="440" t="s">
        <v>470</v>
      </c>
      <c r="I37" s="439" t="s">
        <v>391</v>
      </c>
    </row>
    <row r="38" spans="1:9" ht="18" customHeight="1">
      <c r="A38" s="156" t="s">
        <v>86</v>
      </c>
      <c r="B38" s="157"/>
      <c r="C38" s="157"/>
      <c r="D38" s="458" t="s">
        <v>9</v>
      </c>
      <c r="E38" s="443">
        <f>E39+E41</f>
        <v>117597</v>
      </c>
      <c r="F38" s="443">
        <f>F39+F41</f>
        <v>0</v>
      </c>
      <c r="G38" s="443">
        <f>G39+G41</f>
        <v>117597</v>
      </c>
      <c r="H38" s="440"/>
      <c r="I38" s="439"/>
    </row>
    <row r="39" spans="1:9" ht="16.5" customHeight="1">
      <c r="A39" s="428"/>
      <c r="B39" s="109">
        <v>70001</v>
      </c>
      <c r="C39" s="118"/>
      <c r="D39" s="120" t="s">
        <v>325</v>
      </c>
      <c r="E39" s="432">
        <f>SUM(E40:E40)</f>
        <v>100000</v>
      </c>
      <c r="F39" s="432">
        <f>SUM(F40:F40)</f>
        <v>0</v>
      </c>
      <c r="G39" s="432">
        <f>SUM(G40:G40)</f>
        <v>100000</v>
      </c>
      <c r="H39" s="440"/>
      <c r="I39" s="439"/>
    </row>
    <row r="40" spans="1:9" ht="19.5" customHeight="1">
      <c r="A40" s="450"/>
      <c r="B40" s="457"/>
      <c r="C40" s="435">
        <v>6060</v>
      </c>
      <c r="D40" s="436" t="s">
        <v>414</v>
      </c>
      <c r="E40" s="437">
        <v>100000</v>
      </c>
      <c r="F40" s="437"/>
      <c r="G40" s="437">
        <f>E40+F40</f>
        <v>100000</v>
      </c>
      <c r="H40" s="440" t="s">
        <v>415</v>
      </c>
      <c r="I40" s="439" t="s">
        <v>391</v>
      </c>
    </row>
    <row r="41" spans="1:9" ht="19.5" customHeight="1">
      <c r="A41" s="450"/>
      <c r="B41" s="119" t="s">
        <v>87</v>
      </c>
      <c r="C41" s="118"/>
      <c r="D41" s="120" t="s">
        <v>10</v>
      </c>
      <c r="E41" s="432">
        <f>E42+E43</f>
        <v>17597</v>
      </c>
      <c r="F41" s="432">
        <f>F42+F43</f>
        <v>0</v>
      </c>
      <c r="G41" s="432">
        <f>G42+G43</f>
        <v>17597</v>
      </c>
      <c r="H41" s="440"/>
      <c r="I41" s="439"/>
    </row>
    <row r="42" spans="1:9" ht="19.5" customHeight="1">
      <c r="A42" s="450"/>
      <c r="B42" s="451"/>
      <c r="C42" s="435">
        <v>6060</v>
      </c>
      <c r="D42" s="436" t="s">
        <v>416</v>
      </c>
      <c r="E42" s="437">
        <v>5000</v>
      </c>
      <c r="F42" s="437"/>
      <c r="G42" s="437">
        <f>E42+F42</f>
        <v>5000</v>
      </c>
      <c r="H42" s="440" t="s">
        <v>417</v>
      </c>
      <c r="I42" s="439" t="s">
        <v>391</v>
      </c>
    </row>
    <row r="43" spans="1:9" ht="19.5" customHeight="1">
      <c r="A43" s="450"/>
      <c r="B43" s="451"/>
      <c r="C43" s="435">
        <v>6060</v>
      </c>
      <c r="D43" s="436" t="s">
        <v>416</v>
      </c>
      <c r="E43" s="437">
        <v>12597</v>
      </c>
      <c r="F43" s="437"/>
      <c r="G43" s="437">
        <f>E43+F43</f>
        <v>12597</v>
      </c>
      <c r="H43" s="440" t="s">
        <v>418</v>
      </c>
      <c r="I43" s="439" t="s">
        <v>391</v>
      </c>
    </row>
    <row r="44" spans="1:9" ht="14.25" customHeight="1">
      <c r="A44" s="441">
        <v>750</v>
      </c>
      <c r="B44" s="459"/>
      <c r="C44" s="459"/>
      <c r="D44" s="458" t="s">
        <v>11</v>
      </c>
      <c r="E44" s="443">
        <f aca="true" t="shared" si="1" ref="E44:G45">E45</f>
        <v>24000</v>
      </c>
      <c r="F44" s="443">
        <f t="shared" si="1"/>
        <v>0</v>
      </c>
      <c r="G44" s="443">
        <f t="shared" si="1"/>
        <v>24000</v>
      </c>
      <c r="H44" s="460"/>
      <c r="I44" s="81"/>
    </row>
    <row r="45" spans="1:9" ht="14.25" customHeight="1">
      <c r="A45" s="428"/>
      <c r="B45" s="430">
        <v>75023</v>
      </c>
      <c r="C45" s="430"/>
      <c r="D45" s="431" t="s">
        <v>70</v>
      </c>
      <c r="E45" s="432">
        <f t="shared" si="1"/>
        <v>24000</v>
      </c>
      <c r="F45" s="432">
        <f t="shared" si="1"/>
        <v>0</v>
      </c>
      <c r="G45" s="432">
        <f t="shared" si="1"/>
        <v>24000</v>
      </c>
      <c r="H45" s="433"/>
      <c r="I45" s="81"/>
    </row>
    <row r="46" spans="1:9" ht="24">
      <c r="A46" s="428"/>
      <c r="B46" s="457"/>
      <c r="C46" s="435">
        <v>6060</v>
      </c>
      <c r="D46" s="436" t="s">
        <v>414</v>
      </c>
      <c r="E46" s="437">
        <v>24000</v>
      </c>
      <c r="F46" s="437"/>
      <c r="G46" s="437">
        <f>E46+F46</f>
        <v>24000</v>
      </c>
      <c r="H46" s="438" t="s">
        <v>419</v>
      </c>
      <c r="I46" s="439" t="s">
        <v>391</v>
      </c>
    </row>
    <row r="47" spans="1:9" ht="27.75" customHeight="1">
      <c r="A47" s="156" t="s">
        <v>49</v>
      </c>
      <c r="B47" s="157"/>
      <c r="C47" s="157"/>
      <c r="D47" s="461" t="s">
        <v>18</v>
      </c>
      <c r="E47" s="443">
        <f>E48+E50</f>
        <v>117000</v>
      </c>
      <c r="F47" s="443">
        <f>F48+F50</f>
        <v>0</v>
      </c>
      <c r="G47" s="443">
        <f>G48+G50</f>
        <v>117000</v>
      </c>
      <c r="H47" s="438"/>
      <c r="I47" s="439"/>
    </row>
    <row r="48" spans="1:9" ht="16.5" customHeight="1">
      <c r="A48" s="462"/>
      <c r="B48" s="109">
        <v>75405</v>
      </c>
      <c r="C48" s="118"/>
      <c r="D48" s="120" t="s">
        <v>336</v>
      </c>
      <c r="E48" s="432">
        <f>E49</f>
        <v>80000</v>
      </c>
      <c r="F48" s="432">
        <f>F49</f>
        <v>0</v>
      </c>
      <c r="G48" s="432">
        <f>G49</f>
        <v>80000</v>
      </c>
      <c r="H48" s="438"/>
      <c r="I48" s="439"/>
    </row>
    <row r="49" spans="1:9" ht="27" customHeight="1">
      <c r="A49" s="156"/>
      <c r="B49" s="157"/>
      <c r="C49" s="42" t="s">
        <v>337</v>
      </c>
      <c r="D49" s="463" t="s">
        <v>338</v>
      </c>
      <c r="E49" s="445">
        <v>80000</v>
      </c>
      <c r="F49" s="445"/>
      <c r="G49" s="437">
        <f>E49+F49</f>
        <v>80000</v>
      </c>
      <c r="H49" s="438" t="s">
        <v>420</v>
      </c>
      <c r="I49" s="439" t="s">
        <v>391</v>
      </c>
    </row>
    <row r="50" spans="1:9" ht="15" customHeight="1">
      <c r="A50" s="182"/>
      <c r="B50" s="109">
        <v>75412</v>
      </c>
      <c r="C50" s="118"/>
      <c r="D50" s="116" t="s">
        <v>173</v>
      </c>
      <c r="E50" s="432">
        <f>E51+E52</f>
        <v>37000</v>
      </c>
      <c r="F50" s="432">
        <f>F51+F52</f>
        <v>0</v>
      </c>
      <c r="G50" s="432">
        <f>G51+G52</f>
        <v>37000</v>
      </c>
      <c r="H50" s="438"/>
      <c r="I50" s="439"/>
    </row>
    <row r="51" spans="1:9" ht="33" customHeight="1">
      <c r="A51" s="182"/>
      <c r="B51" s="183"/>
      <c r="C51" s="42" t="s">
        <v>359</v>
      </c>
      <c r="D51" s="463" t="s">
        <v>421</v>
      </c>
      <c r="E51" s="445">
        <v>30000</v>
      </c>
      <c r="F51" s="445"/>
      <c r="G51" s="437">
        <f>E51+F51</f>
        <v>30000</v>
      </c>
      <c r="H51" s="438" t="s">
        <v>422</v>
      </c>
      <c r="I51" s="439" t="s">
        <v>391</v>
      </c>
    </row>
    <row r="52" spans="1:9" ht="42" customHeight="1">
      <c r="A52" s="182"/>
      <c r="B52" s="183"/>
      <c r="C52" s="42" t="s">
        <v>359</v>
      </c>
      <c r="D52" s="463" t="s">
        <v>423</v>
      </c>
      <c r="E52" s="445">
        <v>7000</v>
      </c>
      <c r="F52" s="445"/>
      <c r="G52" s="437">
        <f>E52+F52</f>
        <v>7000</v>
      </c>
      <c r="H52" s="438" t="s">
        <v>422</v>
      </c>
      <c r="I52" s="439" t="s">
        <v>391</v>
      </c>
    </row>
    <row r="53" spans="1:9" ht="25.5">
      <c r="A53" s="464" t="s">
        <v>144</v>
      </c>
      <c r="B53" s="465"/>
      <c r="C53" s="465"/>
      <c r="D53" s="466" t="s">
        <v>42</v>
      </c>
      <c r="E53" s="443">
        <f>E54</f>
        <v>359500</v>
      </c>
      <c r="F53" s="443">
        <f>F54</f>
        <v>-39000</v>
      </c>
      <c r="G53" s="443">
        <f>G54</f>
        <v>320500</v>
      </c>
      <c r="H53" s="438"/>
      <c r="I53" s="439"/>
    </row>
    <row r="54" spans="1:9" ht="16.5" customHeight="1">
      <c r="A54" s="450"/>
      <c r="B54" s="145" t="s">
        <v>147</v>
      </c>
      <c r="C54" s="144"/>
      <c r="D54" s="116" t="s">
        <v>163</v>
      </c>
      <c r="E54" s="432">
        <f>SUM(E55:E76)</f>
        <v>359500</v>
      </c>
      <c r="F54" s="432">
        <f>SUM(F55:F76)</f>
        <v>-39000</v>
      </c>
      <c r="G54" s="432">
        <f>SUM(G55:G76)</f>
        <v>320500</v>
      </c>
      <c r="H54" s="438"/>
      <c r="I54" s="439"/>
    </row>
    <row r="55" spans="1:9" ht="16.5" customHeight="1">
      <c r="A55" s="450"/>
      <c r="B55" s="185"/>
      <c r="C55" s="435">
        <v>6050</v>
      </c>
      <c r="D55" s="436" t="s">
        <v>389</v>
      </c>
      <c r="E55" s="445">
        <v>65000</v>
      </c>
      <c r="F55" s="445"/>
      <c r="G55" s="437">
        <f aca="true" t="shared" si="2" ref="G55:G75">E55+F55</f>
        <v>65000</v>
      </c>
      <c r="H55" s="438" t="s">
        <v>424</v>
      </c>
      <c r="I55" s="439" t="s">
        <v>391</v>
      </c>
    </row>
    <row r="56" spans="1:9" ht="16.5" customHeight="1">
      <c r="A56" s="450"/>
      <c r="B56" s="451"/>
      <c r="C56" s="435">
        <v>6050</v>
      </c>
      <c r="D56" s="436" t="s">
        <v>389</v>
      </c>
      <c r="E56" s="437">
        <v>35000</v>
      </c>
      <c r="F56" s="437">
        <v>-7000</v>
      </c>
      <c r="G56" s="437">
        <f t="shared" si="2"/>
        <v>28000</v>
      </c>
      <c r="H56" s="438" t="s">
        <v>425</v>
      </c>
      <c r="I56" s="439" t="s">
        <v>391</v>
      </c>
    </row>
    <row r="57" spans="1:9" ht="16.5" customHeight="1">
      <c r="A57" s="450"/>
      <c r="B57" s="451"/>
      <c r="C57" s="435">
        <v>6050</v>
      </c>
      <c r="D57" s="436" t="s">
        <v>389</v>
      </c>
      <c r="E57" s="437">
        <v>35000</v>
      </c>
      <c r="F57" s="437">
        <v>-7000</v>
      </c>
      <c r="G57" s="437">
        <f t="shared" si="2"/>
        <v>28000</v>
      </c>
      <c r="H57" s="438" t="s">
        <v>426</v>
      </c>
      <c r="I57" s="439" t="s">
        <v>391</v>
      </c>
    </row>
    <row r="58" spans="1:9" ht="16.5" customHeight="1">
      <c r="A58" s="450"/>
      <c r="B58" s="451"/>
      <c r="C58" s="435">
        <v>6050</v>
      </c>
      <c r="D58" s="436" t="s">
        <v>389</v>
      </c>
      <c r="E58" s="437">
        <v>45000</v>
      </c>
      <c r="F58" s="437">
        <v>-18000</v>
      </c>
      <c r="G58" s="437">
        <f t="shared" si="2"/>
        <v>27000</v>
      </c>
      <c r="H58" s="438" t="s">
        <v>427</v>
      </c>
      <c r="I58" s="439" t="s">
        <v>391</v>
      </c>
    </row>
    <row r="59" spans="1:9" ht="16.5" customHeight="1">
      <c r="A59" s="450"/>
      <c r="B59" s="451"/>
      <c r="C59" s="435">
        <v>6050</v>
      </c>
      <c r="D59" s="436" t="s">
        <v>389</v>
      </c>
      <c r="E59" s="437">
        <v>35000</v>
      </c>
      <c r="F59" s="437">
        <v>-7000</v>
      </c>
      <c r="G59" s="437">
        <f t="shared" si="2"/>
        <v>28000</v>
      </c>
      <c r="H59" s="438" t="s">
        <v>428</v>
      </c>
      <c r="I59" s="439" t="s">
        <v>391</v>
      </c>
    </row>
    <row r="60" spans="1:9" ht="16.5" customHeight="1">
      <c r="A60" s="450"/>
      <c r="B60" s="451"/>
      <c r="C60" s="435">
        <v>6050</v>
      </c>
      <c r="D60" s="436" t="s">
        <v>389</v>
      </c>
      <c r="E60" s="437">
        <v>5000</v>
      </c>
      <c r="F60" s="437"/>
      <c r="G60" s="437">
        <f t="shared" si="2"/>
        <v>5000</v>
      </c>
      <c r="H60" s="438" t="s">
        <v>429</v>
      </c>
      <c r="I60" s="439" t="s">
        <v>391</v>
      </c>
    </row>
    <row r="61" spans="1:9" ht="16.5" customHeight="1">
      <c r="A61" s="450"/>
      <c r="B61" s="451"/>
      <c r="C61" s="435">
        <v>6050</v>
      </c>
      <c r="D61" s="436" t="s">
        <v>389</v>
      </c>
      <c r="E61" s="437">
        <v>4000</v>
      </c>
      <c r="F61" s="437"/>
      <c r="G61" s="437">
        <f t="shared" si="2"/>
        <v>4000</v>
      </c>
      <c r="H61" s="438" t="s">
        <v>430</v>
      </c>
      <c r="I61" s="439" t="s">
        <v>391</v>
      </c>
    </row>
    <row r="62" spans="1:9" ht="16.5" customHeight="1">
      <c r="A62" s="450"/>
      <c r="B62" s="451"/>
      <c r="C62" s="435">
        <v>6050</v>
      </c>
      <c r="D62" s="436" t="s">
        <v>389</v>
      </c>
      <c r="E62" s="437">
        <v>2000</v>
      </c>
      <c r="F62" s="437"/>
      <c r="G62" s="437">
        <f t="shared" si="2"/>
        <v>2000</v>
      </c>
      <c r="H62" s="438" t="s">
        <v>431</v>
      </c>
      <c r="I62" s="439" t="s">
        <v>391</v>
      </c>
    </row>
    <row r="63" spans="1:9" ht="16.5" customHeight="1">
      <c r="A63" s="450"/>
      <c r="B63" s="451"/>
      <c r="C63" s="435">
        <v>6050</v>
      </c>
      <c r="D63" s="436" t="s">
        <v>389</v>
      </c>
      <c r="E63" s="437">
        <v>3000</v>
      </c>
      <c r="F63" s="437"/>
      <c r="G63" s="437">
        <f t="shared" si="2"/>
        <v>3000</v>
      </c>
      <c r="H63" s="440" t="s">
        <v>393</v>
      </c>
      <c r="I63" s="439" t="s">
        <v>391</v>
      </c>
    </row>
    <row r="64" spans="1:9" ht="23.25" customHeight="1">
      <c r="A64" s="450"/>
      <c r="B64" s="451"/>
      <c r="C64" s="452">
        <v>6050</v>
      </c>
      <c r="D64" s="436" t="s">
        <v>407</v>
      </c>
      <c r="E64" s="437">
        <v>5000</v>
      </c>
      <c r="F64" s="437"/>
      <c r="G64" s="437">
        <f t="shared" si="2"/>
        <v>5000</v>
      </c>
      <c r="H64" s="438" t="s">
        <v>432</v>
      </c>
      <c r="I64" s="439" t="s">
        <v>391</v>
      </c>
    </row>
    <row r="65" spans="1:9" ht="23.25" customHeight="1">
      <c r="A65" s="450"/>
      <c r="B65" s="451"/>
      <c r="C65" s="452">
        <v>6050</v>
      </c>
      <c r="D65" s="436" t="s">
        <v>407</v>
      </c>
      <c r="E65" s="437">
        <v>3500</v>
      </c>
      <c r="F65" s="437"/>
      <c r="G65" s="437">
        <f t="shared" si="2"/>
        <v>3500</v>
      </c>
      <c r="H65" s="440" t="s">
        <v>433</v>
      </c>
      <c r="I65" s="439" t="s">
        <v>391</v>
      </c>
    </row>
    <row r="66" spans="1:9" ht="18" customHeight="1">
      <c r="A66" s="428"/>
      <c r="B66" s="457"/>
      <c r="C66" s="435">
        <v>6060</v>
      </c>
      <c r="D66" s="436" t="s">
        <v>414</v>
      </c>
      <c r="E66" s="437">
        <v>14000</v>
      </c>
      <c r="F66" s="437"/>
      <c r="G66" s="437">
        <f t="shared" si="2"/>
        <v>14000</v>
      </c>
      <c r="H66" s="438" t="s">
        <v>434</v>
      </c>
      <c r="I66" s="439" t="s">
        <v>391</v>
      </c>
    </row>
    <row r="67" spans="1:9" ht="18" customHeight="1">
      <c r="A67" s="428"/>
      <c r="B67" s="457"/>
      <c r="C67" s="435">
        <v>6060</v>
      </c>
      <c r="D67" s="436" t="s">
        <v>414</v>
      </c>
      <c r="E67" s="437">
        <v>14000</v>
      </c>
      <c r="F67" s="437"/>
      <c r="G67" s="437">
        <f t="shared" si="2"/>
        <v>14000</v>
      </c>
      <c r="H67" s="438" t="s">
        <v>435</v>
      </c>
      <c r="I67" s="439" t="s">
        <v>391</v>
      </c>
    </row>
    <row r="68" spans="1:9" ht="18" customHeight="1">
      <c r="A68" s="428"/>
      <c r="B68" s="457"/>
      <c r="C68" s="435">
        <v>6060</v>
      </c>
      <c r="D68" s="436" t="s">
        <v>414</v>
      </c>
      <c r="E68" s="437">
        <v>14000</v>
      </c>
      <c r="F68" s="437"/>
      <c r="G68" s="437">
        <f t="shared" si="2"/>
        <v>14000</v>
      </c>
      <c r="H68" s="438" t="s">
        <v>436</v>
      </c>
      <c r="I68" s="439" t="s">
        <v>391</v>
      </c>
    </row>
    <row r="69" spans="1:9" ht="18" customHeight="1">
      <c r="A69" s="450"/>
      <c r="B69" s="451"/>
      <c r="C69" s="435">
        <v>6060</v>
      </c>
      <c r="D69" s="436" t="s">
        <v>414</v>
      </c>
      <c r="E69" s="437">
        <v>14000</v>
      </c>
      <c r="F69" s="437"/>
      <c r="G69" s="437">
        <f t="shared" si="2"/>
        <v>14000</v>
      </c>
      <c r="H69" s="438" t="s">
        <v>437</v>
      </c>
      <c r="I69" s="439" t="s">
        <v>391</v>
      </c>
    </row>
    <row r="70" spans="1:9" ht="18" customHeight="1">
      <c r="A70" s="450"/>
      <c r="B70" s="451"/>
      <c r="C70" s="435">
        <v>6060</v>
      </c>
      <c r="D70" s="436" t="s">
        <v>414</v>
      </c>
      <c r="E70" s="437">
        <v>14000</v>
      </c>
      <c r="F70" s="437"/>
      <c r="G70" s="437">
        <f t="shared" si="2"/>
        <v>14000</v>
      </c>
      <c r="H70" s="438" t="s">
        <v>438</v>
      </c>
      <c r="I70" s="439" t="s">
        <v>391</v>
      </c>
    </row>
    <row r="71" spans="1:9" ht="18" customHeight="1">
      <c r="A71" s="428"/>
      <c r="B71" s="457"/>
      <c r="C71" s="435">
        <v>6060</v>
      </c>
      <c r="D71" s="436" t="s">
        <v>414</v>
      </c>
      <c r="E71" s="437">
        <v>14000</v>
      </c>
      <c r="F71" s="437"/>
      <c r="G71" s="437">
        <f t="shared" si="2"/>
        <v>14000</v>
      </c>
      <c r="H71" s="438" t="s">
        <v>439</v>
      </c>
      <c r="I71" s="439" t="s">
        <v>391</v>
      </c>
    </row>
    <row r="72" spans="1:9" ht="18" customHeight="1">
      <c r="A72" s="450"/>
      <c r="B72" s="451"/>
      <c r="C72" s="435">
        <v>6060</v>
      </c>
      <c r="D72" s="436" t="s">
        <v>414</v>
      </c>
      <c r="E72" s="437">
        <v>2000</v>
      </c>
      <c r="F72" s="437"/>
      <c r="G72" s="437">
        <f t="shared" si="2"/>
        <v>2000</v>
      </c>
      <c r="H72" s="438" t="s">
        <v>440</v>
      </c>
      <c r="I72" s="439" t="s">
        <v>391</v>
      </c>
    </row>
    <row r="73" spans="1:9" ht="24" customHeight="1">
      <c r="A73" s="428"/>
      <c r="B73" s="457"/>
      <c r="C73" s="435">
        <v>6060</v>
      </c>
      <c r="D73" s="436" t="s">
        <v>416</v>
      </c>
      <c r="E73" s="437">
        <v>8000</v>
      </c>
      <c r="F73" s="437"/>
      <c r="G73" s="437">
        <f t="shared" si="2"/>
        <v>8000</v>
      </c>
      <c r="H73" s="438" t="s">
        <v>441</v>
      </c>
      <c r="I73" s="439" t="s">
        <v>391</v>
      </c>
    </row>
    <row r="74" spans="1:9" ht="24" customHeight="1">
      <c r="A74" s="428"/>
      <c r="B74" s="457"/>
      <c r="C74" s="435">
        <v>6060</v>
      </c>
      <c r="D74" s="436" t="s">
        <v>416</v>
      </c>
      <c r="E74" s="437">
        <v>10000</v>
      </c>
      <c r="F74" s="437"/>
      <c r="G74" s="437">
        <f t="shared" si="2"/>
        <v>10000</v>
      </c>
      <c r="H74" s="438" t="s">
        <v>442</v>
      </c>
      <c r="I74" s="439" t="s">
        <v>391</v>
      </c>
    </row>
    <row r="75" spans="1:9" ht="24" customHeight="1">
      <c r="A75" s="450"/>
      <c r="B75" s="451"/>
      <c r="C75" s="435">
        <v>6060</v>
      </c>
      <c r="D75" s="436" t="s">
        <v>416</v>
      </c>
      <c r="E75" s="437">
        <v>12000</v>
      </c>
      <c r="F75" s="437"/>
      <c r="G75" s="437">
        <f t="shared" si="2"/>
        <v>12000</v>
      </c>
      <c r="H75" s="438" t="s">
        <v>443</v>
      </c>
      <c r="I75" s="439" t="s">
        <v>391</v>
      </c>
    </row>
    <row r="76" spans="1:9" ht="24" customHeight="1">
      <c r="A76" s="450"/>
      <c r="B76" s="451"/>
      <c r="C76" s="435">
        <v>6060</v>
      </c>
      <c r="D76" s="436" t="s">
        <v>416</v>
      </c>
      <c r="E76" s="437">
        <v>6000</v>
      </c>
      <c r="F76" s="437"/>
      <c r="G76" s="437">
        <f>E76+F76</f>
        <v>6000</v>
      </c>
      <c r="H76" s="438" t="s">
        <v>444</v>
      </c>
      <c r="I76" s="439" t="s">
        <v>391</v>
      </c>
    </row>
    <row r="77" spans="1:9" ht="26.25" customHeight="1">
      <c r="A77" s="156" t="s">
        <v>71</v>
      </c>
      <c r="B77" s="157"/>
      <c r="C77" s="467"/>
      <c r="D77" s="425" t="s">
        <v>72</v>
      </c>
      <c r="E77" s="443">
        <f>E78+E80</f>
        <v>88031</v>
      </c>
      <c r="F77" s="443">
        <f>F78+F80</f>
        <v>136000</v>
      </c>
      <c r="G77" s="443">
        <f>G78+G80</f>
        <v>224031</v>
      </c>
      <c r="H77" s="438"/>
      <c r="I77" s="439"/>
    </row>
    <row r="78" spans="1:9" ht="18.75" customHeight="1">
      <c r="A78" s="156"/>
      <c r="B78" s="145" t="s">
        <v>73</v>
      </c>
      <c r="C78" s="155"/>
      <c r="D78" s="116" t="s">
        <v>74</v>
      </c>
      <c r="E78" s="432">
        <f>E79</f>
        <v>0</v>
      </c>
      <c r="F78" s="432">
        <f>F79</f>
        <v>136000</v>
      </c>
      <c r="G78" s="432">
        <f>G79</f>
        <v>136000</v>
      </c>
      <c r="H78" s="438"/>
      <c r="I78" s="439"/>
    </row>
    <row r="79" spans="1:9" ht="24" customHeight="1">
      <c r="A79" s="156"/>
      <c r="B79" s="157"/>
      <c r="C79" s="452">
        <v>6050</v>
      </c>
      <c r="D79" s="469" t="s">
        <v>389</v>
      </c>
      <c r="E79" s="526"/>
      <c r="F79" s="526">
        <v>136000</v>
      </c>
      <c r="G79" s="437">
        <f aca="true" t="shared" si="3" ref="G79:G87">E79+F79</f>
        <v>136000</v>
      </c>
      <c r="H79" s="438" t="s">
        <v>489</v>
      </c>
      <c r="I79" s="439" t="s">
        <v>391</v>
      </c>
    </row>
    <row r="80" spans="1:9" ht="16.5" customHeight="1">
      <c r="A80" s="468"/>
      <c r="B80" s="145" t="s">
        <v>151</v>
      </c>
      <c r="C80" s="144"/>
      <c r="D80" s="116" t="s">
        <v>41</v>
      </c>
      <c r="E80" s="432">
        <f>SUM(E81:E87)</f>
        <v>88031</v>
      </c>
      <c r="F80" s="432">
        <f>SUM(F81:F87)</f>
        <v>0</v>
      </c>
      <c r="G80" s="432">
        <f>SUM(G81:G87)</f>
        <v>88031</v>
      </c>
      <c r="H80" s="438"/>
      <c r="I80" s="439"/>
    </row>
    <row r="81" spans="1:9" ht="18.75" customHeight="1">
      <c r="A81" s="450"/>
      <c r="B81" s="451"/>
      <c r="C81" s="452">
        <v>6050</v>
      </c>
      <c r="D81" s="469" t="s">
        <v>389</v>
      </c>
      <c r="E81" s="437">
        <v>41199.91</v>
      </c>
      <c r="F81" s="437"/>
      <c r="G81" s="437">
        <f t="shared" si="3"/>
        <v>41199.91</v>
      </c>
      <c r="H81" s="438" t="s">
        <v>445</v>
      </c>
      <c r="I81" s="439" t="s">
        <v>391</v>
      </c>
    </row>
    <row r="82" spans="1:9" ht="22.5" customHeight="1">
      <c r="A82" s="450"/>
      <c r="B82" s="451"/>
      <c r="C82" s="452">
        <v>6050</v>
      </c>
      <c r="D82" s="436" t="s">
        <v>407</v>
      </c>
      <c r="E82" s="437">
        <v>7460.65</v>
      </c>
      <c r="F82" s="437"/>
      <c r="G82" s="437">
        <f t="shared" si="3"/>
        <v>7460.65</v>
      </c>
      <c r="H82" s="438" t="s">
        <v>446</v>
      </c>
      <c r="I82" s="439" t="s">
        <v>391</v>
      </c>
    </row>
    <row r="83" spans="1:9" ht="22.5" customHeight="1">
      <c r="A83" s="450"/>
      <c r="B83" s="451"/>
      <c r="C83" s="452">
        <v>6050</v>
      </c>
      <c r="D83" s="436" t="s">
        <v>407</v>
      </c>
      <c r="E83" s="437">
        <v>5000</v>
      </c>
      <c r="F83" s="437"/>
      <c r="G83" s="437">
        <f t="shared" si="3"/>
        <v>5000</v>
      </c>
      <c r="H83" s="438" t="s">
        <v>447</v>
      </c>
      <c r="I83" s="439" t="s">
        <v>391</v>
      </c>
    </row>
    <row r="84" spans="1:9" ht="22.5" customHeight="1">
      <c r="A84" s="450"/>
      <c r="B84" s="451"/>
      <c r="C84" s="452">
        <v>6050</v>
      </c>
      <c r="D84" s="436" t="s">
        <v>407</v>
      </c>
      <c r="E84" s="437">
        <v>6000</v>
      </c>
      <c r="F84" s="437"/>
      <c r="G84" s="437">
        <f t="shared" si="3"/>
        <v>6000</v>
      </c>
      <c r="H84" s="438" t="s">
        <v>448</v>
      </c>
      <c r="I84" s="439" t="s">
        <v>391</v>
      </c>
    </row>
    <row r="85" spans="1:9" ht="22.5" customHeight="1">
      <c r="A85" s="450"/>
      <c r="B85" s="451"/>
      <c r="C85" s="452">
        <v>6050</v>
      </c>
      <c r="D85" s="436" t="s">
        <v>407</v>
      </c>
      <c r="E85" s="437">
        <v>13756.83</v>
      </c>
      <c r="F85" s="437"/>
      <c r="G85" s="437">
        <f t="shared" si="3"/>
        <v>13756.83</v>
      </c>
      <c r="H85" s="438" t="s">
        <v>449</v>
      </c>
      <c r="I85" s="439" t="s">
        <v>391</v>
      </c>
    </row>
    <row r="86" spans="1:9" ht="22.5" customHeight="1">
      <c r="A86" s="450"/>
      <c r="B86" s="451"/>
      <c r="C86" s="452">
        <v>6050</v>
      </c>
      <c r="D86" s="436" t="s">
        <v>407</v>
      </c>
      <c r="E86" s="437">
        <v>6000</v>
      </c>
      <c r="F86" s="437"/>
      <c r="G86" s="437">
        <f t="shared" si="3"/>
        <v>6000</v>
      </c>
      <c r="H86" s="438" t="s">
        <v>450</v>
      </c>
      <c r="I86" s="439" t="s">
        <v>391</v>
      </c>
    </row>
    <row r="87" spans="1:9" ht="22.5" customHeight="1">
      <c r="A87" s="450"/>
      <c r="B87" s="451"/>
      <c r="C87" s="452">
        <v>6050</v>
      </c>
      <c r="D87" s="436" t="s">
        <v>407</v>
      </c>
      <c r="E87" s="437">
        <v>8613.61</v>
      </c>
      <c r="F87" s="437"/>
      <c r="G87" s="437">
        <f t="shared" si="3"/>
        <v>8613.61</v>
      </c>
      <c r="H87" s="438" t="s">
        <v>451</v>
      </c>
      <c r="I87" s="439" t="s">
        <v>391</v>
      </c>
    </row>
    <row r="88" spans="1:9" ht="16.5" customHeight="1">
      <c r="A88" s="156" t="s">
        <v>75</v>
      </c>
      <c r="B88" s="157"/>
      <c r="C88" s="157"/>
      <c r="D88" s="425" t="s">
        <v>195</v>
      </c>
      <c r="E88" s="443">
        <f>E89</f>
        <v>57700</v>
      </c>
      <c r="F88" s="443">
        <f>F89</f>
        <v>0</v>
      </c>
      <c r="G88" s="443">
        <f>G89</f>
        <v>57700</v>
      </c>
      <c r="H88" s="438"/>
      <c r="I88" s="439"/>
    </row>
    <row r="89" spans="1:9" ht="16.5" customHeight="1">
      <c r="A89" s="103"/>
      <c r="B89" s="118" t="s">
        <v>152</v>
      </c>
      <c r="C89" s="119"/>
      <c r="D89" s="120" t="s">
        <v>214</v>
      </c>
      <c r="E89" s="432">
        <f>SUM(E90:E93)</f>
        <v>57700</v>
      </c>
      <c r="F89" s="432">
        <f>SUM(F90:F93)</f>
        <v>0</v>
      </c>
      <c r="G89" s="432">
        <f>SUM(G90:G93)</f>
        <v>57700</v>
      </c>
      <c r="H89" s="438"/>
      <c r="I89" s="439"/>
    </row>
    <row r="90" spans="1:9" ht="18.75" customHeight="1">
      <c r="A90" s="103"/>
      <c r="B90" s="118"/>
      <c r="C90" s="435">
        <v>6050</v>
      </c>
      <c r="D90" s="436" t="s">
        <v>389</v>
      </c>
      <c r="E90" s="437">
        <v>30000</v>
      </c>
      <c r="F90" s="437"/>
      <c r="G90" s="437">
        <f>E90+F90</f>
        <v>30000</v>
      </c>
      <c r="H90" s="438" t="s">
        <v>452</v>
      </c>
      <c r="I90" s="439" t="s">
        <v>391</v>
      </c>
    </row>
    <row r="91" spans="1:9" ht="21" customHeight="1">
      <c r="A91" s="103"/>
      <c r="B91" s="118"/>
      <c r="C91" s="435">
        <v>6060</v>
      </c>
      <c r="D91" s="436" t="s">
        <v>416</v>
      </c>
      <c r="E91" s="437">
        <v>10000</v>
      </c>
      <c r="F91" s="437"/>
      <c r="G91" s="437">
        <f>E91+F91</f>
        <v>10000</v>
      </c>
      <c r="H91" s="438" t="s">
        <v>453</v>
      </c>
      <c r="I91" s="439" t="s">
        <v>391</v>
      </c>
    </row>
    <row r="92" spans="1:9" ht="21" customHeight="1">
      <c r="A92" s="103"/>
      <c r="B92" s="118"/>
      <c r="C92" s="435">
        <v>6060</v>
      </c>
      <c r="D92" s="436" t="s">
        <v>416</v>
      </c>
      <c r="E92" s="437">
        <v>6000</v>
      </c>
      <c r="F92" s="437"/>
      <c r="G92" s="437">
        <f>E92+F92</f>
        <v>6000</v>
      </c>
      <c r="H92" s="438" t="s">
        <v>454</v>
      </c>
      <c r="I92" s="439" t="s">
        <v>391</v>
      </c>
    </row>
    <row r="93" spans="1:9" ht="22.5" customHeight="1">
      <c r="A93" s="428"/>
      <c r="B93" s="457"/>
      <c r="C93" s="435">
        <v>6060</v>
      </c>
      <c r="D93" s="436" t="s">
        <v>416</v>
      </c>
      <c r="E93" s="437">
        <v>11700</v>
      </c>
      <c r="F93" s="437"/>
      <c r="G93" s="437">
        <f>E93+F93</f>
        <v>11700</v>
      </c>
      <c r="H93" s="438" t="s">
        <v>455</v>
      </c>
      <c r="I93" s="439" t="s">
        <v>391</v>
      </c>
    </row>
    <row r="94" spans="1:9" ht="5.25" customHeight="1" thickBot="1">
      <c r="A94" s="470"/>
      <c r="B94" s="471"/>
      <c r="C94" s="472"/>
      <c r="D94" s="473"/>
      <c r="E94" s="474"/>
      <c r="F94" s="474"/>
      <c r="G94" s="474"/>
      <c r="H94" s="475"/>
      <c r="I94" s="476"/>
    </row>
    <row r="95" spans="1:9" ht="22.5" customHeight="1" thickBot="1">
      <c r="A95" s="477"/>
      <c r="B95" s="478"/>
      <c r="C95" s="478"/>
      <c r="D95" s="479" t="s">
        <v>456</v>
      </c>
      <c r="E95" s="480">
        <f>E8+E13+E38+E44+E47+E53+E77+E88</f>
        <v>2682498.2800000003</v>
      </c>
      <c r="F95" s="481">
        <f>F8+F13+F38+F44+F47+F53+F77+F88</f>
        <v>60000</v>
      </c>
      <c r="G95" s="480">
        <f>G8+G13+G38+G44+G47+G53+G77+G88</f>
        <v>2742498.2800000003</v>
      </c>
      <c r="H95" s="482"/>
      <c r="I95" s="20"/>
    </row>
    <row r="96" spans="1:8" ht="12.75">
      <c r="A96" s="483"/>
      <c r="B96" s="483"/>
      <c r="C96" s="483"/>
      <c r="D96" s="483"/>
      <c r="E96" s="484"/>
      <c r="F96" s="484"/>
      <c r="G96" s="484"/>
      <c r="H96" s="485"/>
    </row>
    <row r="97" spans="1:8" ht="15.75">
      <c r="A97" s="483"/>
      <c r="B97" s="483"/>
      <c r="C97" s="483"/>
      <c r="D97" s="486"/>
      <c r="E97" s="487"/>
      <c r="F97" s="487"/>
      <c r="G97" s="487"/>
      <c r="H97" s="485"/>
    </row>
    <row r="98" spans="1:8" ht="12.75">
      <c r="A98" s="483"/>
      <c r="B98" s="483"/>
      <c r="C98" s="488"/>
      <c r="D98" s="488"/>
      <c r="E98" s="483"/>
      <c r="F98" s="483"/>
      <c r="G98" s="483"/>
      <c r="H98" s="489"/>
    </row>
    <row r="99" spans="1:8" ht="12.75">
      <c r="A99" s="483"/>
      <c r="B99" s="483"/>
      <c r="C99" s="483"/>
      <c r="D99" s="490"/>
      <c r="E99" s="483"/>
      <c r="F99" s="483"/>
      <c r="G99" s="483"/>
      <c r="H99" s="489"/>
    </row>
    <row r="100" spans="4:8" ht="12.75">
      <c r="D100" s="491"/>
      <c r="E100" s="488"/>
      <c r="F100" s="488"/>
      <c r="G100" s="488"/>
      <c r="H100" s="489"/>
    </row>
    <row r="101" spans="4:8" ht="12.75">
      <c r="D101" s="491"/>
      <c r="E101" s="488"/>
      <c r="F101" s="488"/>
      <c r="G101" s="488"/>
      <c r="H101" s="489"/>
    </row>
    <row r="102" spans="4:8" ht="12.75">
      <c r="D102" s="491"/>
      <c r="E102" s="488"/>
      <c r="F102" s="488"/>
      <c r="G102" s="488"/>
      <c r="H102" s="489"/>
    </row>
    <row r="103" spans="4:8" ht="12.75">
      <c r="D103" s="491"/>
      <c r="E103" s="488"/>
      <c r="F103" s="488"/>
      <c r="G103" s="488"/>
      <c r="H103" s="489"/>
    </row>
    <row r="104" spans="4:8" ht="12.75">
      <c r="D104" s="492"/>
      <c r="E104" s="488"/>
      <c r="F104" s="488"/>
      <c r="G104" s="488"/>
      <c r="H104" s="489"/>
    </row>
    <row r="105" spans="4:8" ht="12.75">
      <c r="D105" s="492"/>
      <c r="E105" s="488"/>
      <c r="F105" s="488"/>
      <c r="G105" s="488"/>
      <c r="H105" s="489"/>
    </row>
    <row r="106" spans="4:8" ht="12.75">
      <c r="D106" s="492"/>
      <c r="E106" s="483"/>
      <c r="F106" s="483"/>
      <c r="G106" s="483"/>
      <c r="H106" s="489"/>
    </row>
    <row r="107" ht="12.75">
      <c r="D107" s="490"/>
    </row>
    <row r="108" ht="12.75">
      <c r="D108" s="490"/>
    </row>
    <row r="109" ht="29.25" customHeight="1">
      <c r="D109" s="490"/>
    </row>
    <row r="110" ht="12.75">
      <c r="D110" s="490"/>
    </row>
    <row r="111" ht="12.75">
      <c r="D111" s="490"/>
    </row>
    <row r="112" ht="12.75">
      <c r="D112" s="490"/>
    </row>
    <row r="113" ht="12.75">
      <c r="D113" s="490"/>
    </row>
    <row r="114" ht="12.75">
      <c r="D114" s="492"/>
    </row>
    <row r="115" ht="14.25">
      <c r="D115" s="493"/>
    </row>
    <row r="116" ht="12.75">
      <c r="D116" s="494"/>
    </row>
    <row r="117" ht="12.75">
      <c r="D117" s="490"/>
    </row>
    <row r="118" ht="14.25">
      <c r="D118" s="495"/>
    </row>
    <row r="119" ht="14.25">
      <c r="D119" s="495"/>
    </row>
    <row r="120" ht="14.25">
      <c r="D120" s="495"/>
    </row>
    <row r="121" ht="12.75">
      <c r="D121" s="494"/>
    </row>
    <row r="122" ht="12.75">
      <c r="D122" s="490"/>
    </row>
    <row r="123" ht="12.75">
      <c r="D123" s="494"/>
    </row>
    <row r="124" ht="12.75">
      <c r="D124" s="492"/>
    </row>
  </sheetData>
  <sheetProtection/>
  <mergeCells count="1">
    <mergeCell ref="C4:G4"/>
  </mergeCells>
  <printOptions/>
  <pageMargins left="0.1968503937007874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.7109375" style="30" customWidth="1"/>
    <col min="2" max="2" width="4.00390625" style="30" customWidth="1"/>
    <col min="3" max="3" width="5.28125" style="30" customWidth="1"/>
    <col min="4" max="4" width="8.28125" style="30" customWidth="1"/>
    <col min="5" max="5" width="5.7109375" style="30" customWidth="1"/>
    <col min="6" max="6" width="22.421875" style="30" customWidth="1"/>
    <col min="7" max="7" width="14.421875" style="30" customWidth="1"/>
    <col min="8" max="8" width="12.421875" style="30" customWidth="1"/>
    <col min="9" max="9" width="14.57421875" style="30" customWidth="1"/>
    <col min="10" max="10" width="4.00390625" style="30" customWidth="1"/>
    <col min="11" max="16384" width="9.140625" style="30" customWidth="1"/>
  </cols>
  <sheetData>
    <row r="1" ht="12.75">
      <c r="G1" s="98" t="s">
        <v>473</v>
      </c>
    </row>
    <row r="2" spans="5:7" ht="18.75">
      <c r="E2" s="500"/>
      <c r="G2" s="98" t="s">
        <v>533</v>
      </c>
    </row>
    <row r="3" ht="12.75">
      <c r="G3" s="98" t="s">
        <v>481</v>
      </c>
    </row>
    <row r="4" spans="6:7" ht="18.75">
      <c r="F4" s="92"/>
      <c r="G4"/>
    </row>
    <row r="5" ht="15">
      <c r="F5" s="553"/>
    </row>
    <row r="6" spans="2:8" ht="53.25" customHeight="1">
      <c r="B6" s="554"/>
      <c r="C6" s="554"/>
      <c r="D6" s="604" t="s">
        <v>525</v>
      </c>
      <c r="E6" s="604"/>
      <c r="F6" s="604"/>
      <c r="G6" s="604"/>
      <c r="H6" s="604"/>
    </row>
    <row r="7" spans="6:7" ht="15" customHeight="1">
      <c r="F7" s="413"/>
      <c r="G7" s="413"/>
    </row>
    <row r="8" ht="15" customHeight="1">
      <c r="I8" s="555" t="s">
        <v>384</v>
      </c>
    </row>
    <row r="9" spans="2:9" ht="36" customHeight="1">
      <c r="B9" s="496" t="s">
        <v>457</v>
      </c>
      <c r="C9" s="496" t="s">
        <v>0</v>
      </c>
      <c r="D9" s="496" t="s">
        <v>1</v>
      </c>
      <c r="E9" s="556" t="s">
        <v>2</v>
      </c>
      <c r="F9" s="496" t="s">
        <v>526</v>
      </c>
      <c r="G9" s="496" t="s">
        <v>476</v>
      </c>
      <c r="H9" s="497" t="s">
        <v>477</v>
      </c>
      <c r="I9" s="498" t="s">
        <v>478</v>
      </c>
    </row>
    <row r="10" spans="2:9" ht="11.25" customHeight="1">
      <c r="B10" s="507">
        <v>1</v>
      </c>
      <c r="C10" s="507">
        <v>2</v>
      </c>
      <c r="D10" s="507">
        <v>3</v>
      </c>
      <c r="E10" s="507">
        <v>4</v>
      </c>
      <c r="F10" s="507">
        <v>5</v>
      </c>
      <c r="G10" s="507">
        <v>6</v>
      </c>
      <c r="H10" s="560">
        <v>7</v>
      </c>
      <c r="I10" s="560">
        <v>8</v>
      </c>
    </row>
    <row r="11" spans="2:9" ht="53.25" customHeight="1">
      <c r="B11" s="516" t="s">
        <v>458</v>
      </c>
      <c r="C11" s="516">
        <v>921</v>
      </c>
      <c r="D11" s="516">
        <v>92109</v>
      </c>
      <c r="E11" s="557">
        <v>2480</v>
      </c>
      <c r="F11" s="539" t="s">
        <v>527</v>
      </c>
      <c r="G11" s="540">
        <v>350000</v>
      </c>
      <c r="H11" s="541">
        <v>-60000</v>
      </c>
      <c r="I11" s="541">
        <f>G11+H11</f>
        <v>290000</v>
      </c>
    </row>
    <row r="12" spans="2:9" ht="53.25" customHeight="1">
      <c r="B12" s="516" t="s">
        <v>459</v>
      </c>
      <c r="C12" s="516">
        <v>921</v>
      </c>
      <c r="D12" s="516">
        <v>92116</v>
      </c>
      <c r="E12" s="557">
        <v>2480</v>
      </c>
      <c r="F12" s="539" t="s">
        <v>527</v>
      </c>
      <c r="G12" s="540">
        <v>1140000</v>
      </c>
      <c r="H12" s="541"/>
      <c r="I12" s="541">
        <f>G12+H12</f>
        <v>1140000</v>
      </c>
    </row>
    <row r="13" spans="2:9" ht="30" customHeight="1">
      <c r="B13" s="601" t="s">
        <v>467</v>
      </c>
      <c r="C13" s="602"/>
      <c r="D13" s="602"/>
      <c r="E13" s="602"/>
      <c r="F13" s="603"/>
      <c r="G13" s="558">
        <f>SUM(G11:G12)</f>
        <v>1490000</v>
      </c>
      <c r="H13" s="558">
        <f>SUM(H11:H12)</f>
        <v>-60000</v>
      </c>
      <c r="I13" s="558">
        <f>SUM(I11:I12)</f>
        <v>1430000</v>
      </c>
    </row>
    <row r="15" ht="12.75">
      <c r="B15" s="559"/>
    </row>
    <row r="16" ht="17.25" customHeight="1">
      <c r="B16" s="32"/>
    </row>
    <row r="18" ht="12.75">
      <c r="B18" s="32"/>
    </row>
  </sheetData>
  <sheetProtection/>
  <mergeCells count="2">
    <mergeCell ref="B13:F13"/>
    <mergeCell ref="D6:H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8.57421875" style="0" customWidth="1"/>
    <col min="4" max="4" width="7.140625" style="0" customWidth="1"/>
    <col min="5" max="5" width="22.421875" style="0" customWidth="1"/>
    <col min="6" max="6" width="14.8515625" style="0" customWidth="1"/>
    <col min="7" max="7" width="14.140625" style="0" customWidth="1"/>
    <col min="8" max="8" width="14.8515625" style="0" customWidth="1"/>
    <col min="9" max="9" width="5.00390625" style="0" customWidth="1"/>
  </cols>
  <sheetData>
    <row r="1" ht="12.75">
      <c r="F1" s="98" t="s">
        <v>529</v>
      </c>
    </row>
    <row r="2" spans="4:6" ht="18.75">
      <c r="D2" s="500"/>
      <c r="F2" s="98" t="s">
        <v>532</v>
      </c>
    </row>
    <row r="3" ht="12.75">
      <c r="F3" s="98" t="s">
        <v>481</v>
      </c>
    </row>
    <row r="5" ht="15">
      <c r="E5" s="96"/>
    </row>
    <row r="6" spans="2:8" ht="48.75" customHeight="1">
      <c r="B6" s="605" t="s">
        <v>474</v>
      </c>
      <c r="C6" s="605"/>
      <c r="D6" s="605"/>
      <c r="E6" s="605"/>
      <c r="F6" s="605"/>
      <c r="G6" s="605"/>
      <c r="H6" s="605"/>
    </row>
    <row r="7" spans="5:6" ht="16.5" customHeight="1">
      <c r="E7" s="413"/>
      <c r="F7" s="413"/>
    </row>
    <row r="8" spans="5:8" ht="16.5" customHeight="1" thickBot="1">
      <c r="E8" s="30"/>
      <c r="H8" s="414" t="s">
        <v>384</v>
      </c>
    </row>
    <row r="9" spans="2:8" ht="25.5">
      <c r="B9" s="501" t="s">
        <v>0</v>
      </c>
      <c r="C9" s="502" t="s">
        <v>1</v>
      </c>
      <c r="D9" s="502" t="s">
        <v>2</v>
      </c>
      <c r="E9" s="502" t="s">
        <v>475</v>
      </c>
      <c r="F9" s="503" t="s">
        <v>476</v>
      </c>
      <c r="G9" s="504" t="s">
        <v>477</v>
      </c>
      <c r="H9" s="505" t="s">
        <v>478</v>
      </c>
    </row>
    <row r="10" spans="2:8" s="511" customFormat="1" ht="7.5" customHeight="1">
      <c r="B10" s="506">
        <v>1</v>
      </c>
      <c r="C10" s="507">
        <v>2</v>
      </c>
      <c r="D10" s="507">
        <v>3</v>
      </c>
      <c r="E10" s="507">
        <v>4</v>
      </c>
      <c r="F10" s="508">
        <v>5</v>
      </c>
      <c r="G10" s="509">
        <v>6</v>
      </c>
      <c r="H10" s="510">
        <v>7</v>
      </c>
    </row>
    <row r="11" spans="2:8" s="511" customFormat="1" ht="72" customHeight="1">
      <c r="B11" s="512">
        <v>600</v>
      </c>
      <c r="C11" s="513">
        <v>60004</v>
      </c>
      <c r="D11" s="172" t="s">
        <v>323</v>
      </c>
      <c r="E11" s="223" t="s">
        <v>324</v>
      </c>
      <c r="F11" s="298">
        <v>246000</v>
      </c>
      <c r="G11" s="363"/>
      <c r="H11" s="514">
        <f>F11+G11</f>
        <v>246000</v>
      </c>
    </row>
    <row r="12" spans="2:8" s="511" customFormat="1" ht="72" customHeight="1">
      <c r="B12" s="512">
        <v>600</v>
      </c>
      <c r="C12" s="513">
        <v>60004</v>
      </c>
      <c r="D12" s="47" t="s">
        <v>334</v>
      </c>
      <c r="E12" s="223" t="s">
        <v>335</v>
      </c>
      <c r="F12" s="298">
        <v>300000</v>
      </c>
      <c r="G12" s="363"/>
      <c r="H12" s="514">
        <f>F12+G12</f>
        <v>300000</v>
      </c>
    </row>
    <row r="13" spans="2:8" s="511" customFormat="1" ht="84" customHeight="1">
      <c r="B13" s="512">
        <v>600</v>
      </c>
      <c r="C13" s="513">
        <v>60014</v>
      </c>
      <c r="D13" s="45" t="s">
        <v>245</v>
      </c>
      <c r="E13" s="223" t="s">
        <v>246</v>
      </c>
      <c r="F13" s="298">
        <v>11000</v>
      </c>
      <c r="G13" s="363"/>
      <c r="H13" s="514">
        <f>F13+G13</f>
        <v>11000</v>
      </c>
    </row>
    <row r="14" spans="2:8" s="511" customFormat="1" ht="38.25" customHeight="1">
      <c r="B14" s="515">
        <v>921</v>
      </c>
      <c r="C14" s="516">
        <v>92109</v>
      </c>
      <c r="D14" s="42">
        <v>2480</v>
      </c>
      <c r="E14" s="26" t="s">
        <v>149</v>
      </c>
      <c r="F14" s="298">
        <v>350000</v>
      </c>
      <c r="G14" s="363">
        <v>-60000</v>
      </c>
      <c r="H14" s="514">
        <f>F14+G14</f>
        <v>290000</v>
      </c>
    </row>
    <row r="15" spans="2:8" ht="38.25" customHeight="1">
      <c r="B15" s="515">
        <v>921</v>
      </c>
      <c r="C15" s="516">
        <v>92116</v>
      </c>
      <c r="D15" s="42">
        <v>2480</v>
      </c>
      <c r="E15" s="26" t="s">
        <v>149</v>
      </c>
      <c r="F15" s="298">
        <v>1140000</v>
      </c>
      <c r="G15" s="341"/>
      <c r="H15" s="514">
        <f>F15+G15</f>
        <v>1140000</v>
      </c>
    </row>
    <row r="16" spans="2:8" ht="30" customHeight="1" thickBot="1">
      <c r="B16" s="606" t="s">
        <v>467</v>
      </c>
      <c r="C16" s="607"/>
      <c r="D16" s="607"/>
      <c r="E16" s="608"/>
      <c r="F16" s="517">
        <f>SUM(F11:F15)</f>
        <v>2047000</v>
      </c>
      <c r="G16" s="517">
        <f>SUM(G11:G15)</f>
        <v>-60000</v>
      </c>
      <c r="H16" s="518">
        <f>SUM(H11:H15)</f>
        <v>1987000</v>
      </c>
    </row>
  </sheetData>
  <sheetProtection/>
  <mergeCells count="2">
    <mergeCell ref="B6:H6"/>
    <mergeCell ref="B16:E1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Biuro Rady Gminy Duszniki</cp:lastModifiedBy>
  <cp:lastPrinted>2020-06-17T07:18:54Z</cp:lastPrinted>
  <dcterms:created xsi:type="dcterms:W3CDTF">2007-11-06T07:50:06Z</dcterms:created>
  <dcterms:modified xsi:type="dcterms:W3CDTF">2020-06-25T06:40:21Z</dcterms:modified>
  <cp:category/>
  <cp:version/>
  <cp:contentType/>
  <cp:contentStatus/>
</cp:coreProperties>
</file>